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135" windowWidth="7095" windowHeight="10665" tabRatio="753" activeTab="0"/>
  </bookViews>
  <sheets>
    <sheet name="Ordinaria" sheetId="1" r:id="rId1"/>
    <sheet name="Semplificata NO RIMANENZE" sheetId="2" r:id="rId2"/>
    <sheet name="Semplificata SI RIMANENZE" sheetId="3" r:id="rId3"/>
  </sheets>
  <definedNames>
    <definedName name="_xlnm.Print_Area" localSheetId="0">'Ordinaria'!$A$1:$H$62</definedName>
    <definedName name="_xlnm.Print_Area" localSheetId="1">'Semplificata NO RIMANENZE'!$A$1:$H$55</definedName>
    <definedName name="_xlnm.Print_Area" localSheetId="2">'Semplificata SI RIMANENZE'!$A$1:$H$63</definedName>
  </definedNames>
  <calcPr fullCalcOnLoad="1"/>
</workbook>
</file>

<file path=xl/sharedStrings.xml><?xml version="1.0" encoding="utf-8"?>
<sst xmlns="http://schemas.openxmlformats.org/spreadsheetml/2006/main" count="594" uniqueCount="123">
  <si>
    <t xml:space="preserve">                                                        </t>
  </si>
  <si>
    <t>Importo</t>
  </si>
  <si>
    <t>Sintesi di Stato Patrimoniale</t>
  </si>
  <si>
    <t>Rimanenze</t>
  </si>
  <si>
    <t>Altro Attivo Circolante</t>
  </si>
  <si>
    <t>Immobilizzazioni</t>
  </si>
  <si>
    <t>Totale attivo</t>
  </si>
  <si>
    <t>Passivo Circolante</t>
  </si>
  <si>
    <t>Passivo a M/L termine</t>
  </si>
  <si>
    <t>Mezzi Propri</t>
  </si>
  <si>
    <t>Totale passivo</t>
  </si>
  <si>
    <t>Dati di Conto Economico</t>
  </si>
  <si>
    <t>Ammortamenti</t>
  </si>
  <si>
    <t xml:space="preserve">Oneri Finanziari </t>
  </si>
  <si>
    <t>Utile (perdita) di periodo</t>
  </si>
  <si>
    <t>Principali indicatori</t>
  </si>
  <si>
    <t>Valore</t>
  </si>
  <si>
    <t>Scoring</t>
  </si>
  <si>
    <t>(tra parentesi il valore "di riferimento")</t>
  </si>
  <si>
    <t>(&gt;= 100%)</t>
  </si>
  <si>
    <t xml:space="preserve">Mezzi Propri / Totale Passivo        </t>
  </si>
  <si>
    <t xml:space="preserve">M O L  / Produzione Lorda Vendibile                               </t>
  </si>
  <si>
    <t>(&gt;= 10%)</t>
  </si>
  <si>
    <t>Produzione Lorda Vendibile</t>
  </si>
  <si>
    <t>Classe B : scoring da 9 a 11</t>
  </si>
  <si>
    <t>Classe A : scoring  uguale a 12</t>
  </si>
  <si>
    <t>OTTIMO</t>
  </si>
  <si>
    <t>BUONO</t>
  </si>
  <si>
    <t>SODDISFACENTE</t>
  </si>
  <si>
    <t>SCARSO</t>
  </si>
  <si>
    <t>AA</t>
  </si>
  <si>
    <t>BA</t>
  </si>
  <si>
    <t>AB</t>
  </si>
  <si>
    <t>BB</t>
  </si>
  <si>
    <t>CA</t>
  </si>
  <si>
    <t>AC</t>
  </si>
  <si>
    <t>BC</t>
  </si>
  <si>
    <t>CC</t>
  </si>
  <si>
    <t>DB</t>
  </si>
  <si>
    <t>DC</t>
  </si>
  <si>
    <t>BD</t>
  </si>
  <si>
    <t>AD</t>
  </si>
  <si>
    <t>CD</t>
  </si>
  <si>
    <t>DD</t>
  </si>
  <si>
    <t>CB</t>
  </si>
  <si>
    <t>DA</t>
  </si>
  <si>
    <t xml:space="preserve">   =  OTTIMO</t>
  </si>
  <si>
    <t xml:space="preserve">    AA</t>
  </si>
  <si>
    <t xml:space="preserve">    BA</t>
  </si>
  <si>
    <t xml:space="preserve">    AB</t>
  </si>
  <si>
    <t xml:space="preserve">    BB</t>
  </si>
  <si>
    <t xml:space="preserve">    CA</t>
  </si>
  <si>
    <t xml:space="preserve">    AC</t>
  </si>
  <si>
    <t xml:space="preserve">    AD</t>
  </si>
  <si>
    <t xml:space="preserve">    BC</t>
  </si>
  <si>
    <t xml:space="preserve">    BD</t>
  </si>
  <si>
    <t xml:space="preserve">    CB</t>
  </si>
  <si>
    <t xml:space="preserve">    CC</t>
  </si>
  <si>
    <t xml:space="preserve">    DA</t>
  </si>
  <si>
    <t xml:space="preserve">    DB</t>
  </si>
  <si>
    <t xml:space="preserve">    DC</t>
  </si>
  <si>
    <t xml:space="preserve">    CD</t>
  </si>
  <si>
    <t xml:space="preserve">    DD</t>
  </si>
  <si>
    <t xml:space="preserve">   =  BUONO</t>
  </si>
  <si>
    <t xml:space="preserve">   =  SODDISFACENTE</t>
  </si>
  <si>
    <t xml:space="preserve">   =  SCARSO</t>
  </si>
  <si>
    <t>(&gt;= 2)</t>
  </si>
  <si>
    <t xml:space="preserve">MOL / Oneri Finanziari Lordi                     </t>
  </si>
  <si>
    <t>Classe C : scoring da 5 a 8</t>
  </si>
  <si>
    <t>Classe D : scoring da 2 a 4</t>
  </si>
  <si>
    <t>(Mezzi propri + Passivo a M/L termine) / Immobilizzazioni</t>
  </si>
  <si>
    <t>Margine Operativo Lordo (MOL)</t>
  </si>
  <si>
    <t>(penultimo esercizio)</t>
  </si>
  <si>
    <t>(ultimo esercizio)</t>
  </si>
  <si>
    <t>SPREAD MASSIMI = MARGINI (in punti base)</t>
  </si>
  <si>
    <t>Categoria di rating</t>
  </si>
  <si>
    <t>Costituzione di garanzie</t>
  </si>
  <si>
    <t>Elevata</t>
  </si>
  <si>
    <t>Normale</t>
  </si>
  <si>
    <t>Bassa</t>
  </si>
  <si>
    <t>Ottimo</t>
  </si>
  <si>
    <t>Buono</t>
  </si>
  <si>
    <t>Soddisfacente</t>
  </si>
  <si>
    <t>Scarso</t>
  </si>
  <si>
    <t>Negativo</t>
  </si>
  <si>
    <t>Percentuale di garanzia sul finanziamento</t>
  </si>
  <si>
    <t>elevata</t>
  </si>
  <si>
    <t>normale</t>
  </si>
  <si>
    <t>bassa</t>
  </si>
  <si>
    <t>NON AMMISSIBILE</t>
  </si>
  <si>
    <t>Livello di garanzia offerta in % sul finanziamento</t>
  </si>
  <si>
    <t>Uguale o superiore al 70 %:      Elevata</t>
  </si>
  <si>
    <t>Compreso tra il 41% e il 69%:   Normale</t>
  </si>
  <si>
    <t>Uguale o inferiore al 40 %:        Bassa</t>
  </si>
  <si>
    <t>(&gt;= 8%)</t>
  </si>
  <si>
    <t>Legenda categorie</t>
  </si>
  <si>
    <t>Legenda classi di scoring</t>
  </si>
  <si>
    <t>Modello di calcolo della categoria di rating per imprese in contabilità ordinaria</t>
  </si>
  <si>
    <t>(indicare l'esercizio di riferimento)</t>
  </si>
  <si>
    <r>
      <t xml:space="preserve">Modello di calcolo della categoria di rating per imprese in contabilità semplificata che </t>
    </r>
    <r>
      <rPr>
        <b/>
        <u val="single"/>
        <sz val="14"/>
        <rFont val="Arial"/>
        <family val="2"/>
      </rPr>
      <t>NON PRESENTANO</t>
    </r>
    <r>
      <rPr>
        <b/>
        <sz val="14"/>
        <rFont val="Arial"/>
        <family val="2"/>
      </rPr>
      <t xml:space="preserve"> la voce rimanenze</t>
    </r>
  </si>
  <si>
    <t>Margine Operativo Lordo  (MOL)</t>
  </si>
  <si>
    <t xml:space="preserve">Ammortamenti </t>
  </si>
  <si>
    <t>Margine Operativo Netto  (MON)</t>
  </si>
  <si>
    <t xml:space="preserve">Margine Operativo Netto / Produzione Lorda Vendibile        </t>
  </si>
  <si>
    <t>(&gt;= 7%)</t>
  </si>
  <si>
    <t xml:space="preserve">Margine Operativo Lordo / Produzione Lorda Vendibile    </t>
  </si>
  <si>
    <t xml:space="preserve">Oneri Finanziari / Produzione Lorda Vendibile           </t>
  </si>
  <si>
    <t>(&lt;= 5%)</t>
  </si>
  <si>
    <t xml:space="preserve">Utile di esercizio / Produzione Lorda Vendibile          </t>
  </si>
  <si>
    <t>(&gt;= 5%)</t>
  </si>
  <si>
    <t>Classe di scoring</t>
  </si>
  <si>
    <t>Categoria</t>
  </si>
  <si>
    <r>
      <t xml:space="preserve">Modello di calcolo della categoria di rating per imprese in contabilità semplificata  </t>
    </r>
    <r>
      <rPr>
        <b/>
        <u val="single"/>
        <sz val="14"/>
        <rFont val="Arial"/>
        <family val="2"/>
      </rPr>
      <t>CHE PRESENTANO</t>
    </r>
    <r>
      <rPr>
        <b/>
        <sz val="14"/>
        <rFont val="Arial"/>
        <family val="2"/>
      </rPr>
      <t xml:space="preserve"> la voce rimanenze</t>
    </r>
  </si>
  <si>
    <t>Sintesi dell'attivo di Stato Patrimoniale</t>
  </si>
  <si>
    <t>Rimanenze iniziali   (R I)</t>
  </si>
  <si>
    <t>Rimanenze finali  (R F)</t>
  </si>
  <si>
    <t>Produzione Lorda Vendibile (PLV)</t>
  </si>
  <si>
    <t xml:space="preserve">{ [ (RI + RF) / 2] / PLV } * 365    </t>
  </si>
  <si>
    <t>(&lt;=180)</t>
  </si>
  <si>
    <t xml:space="preserve">MOL / PLV                                    </t>
  </si>
  <si>
    <t>(&gt;=10)</t>
  </si>
  <si>
    <t xml:space="preserve">Oneri Finanziari / PLV                     </t>
  </si>
  <si>
    <t xml:space="preserve">Utile di esercizio / PLV                 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</si>
</sst>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\(#,##0\)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DecimaWE Rg"/>
      <family val="0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6"/>
      <color indexed="17"/>
      <name val="Arial"/>
      <family val="2"/>
    </font>
    <font>
      <sz val="12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b/>
      <u val="single"/>
      <sz val="14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b/>
      <i/>
      <sz val="11"/>
      <color indexed="9"/>
      <name val="Arial"/>
      <family val="2"/>
    </font>
    <font>
      <sz val="9"/>
      <color indexed="9"/>
      <name val="DecimaWE Rg"/>
      <family val="0"/>
    </font>
    <font>
      <sz val="10"/>
      <color indexed="9"/>
      <name val="DecimaWE Rg"/>
      <family val="0"/>
    </font>
    <font>
      <sz val="9"/>
      <color indexed="9"/>
      <name val="Arial"/>
      <family val="2"/>
    </font>
    <font>
      <sz val="9"/>
      <color indexed="10"/>
      <name val="DecimaWE Rg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DecimaWE Rg"/>
      <family val="0"/>
    </font>
    <font>
      <sz val="11"/>
      <color indexed="10"/>
      <name val="Arial"/>
      <family val="2"/>
    </font>
    <font>
      <sz val="11"/>
      <color indexed="9"/>
      <name val="DecimaWE Rg"/>
      <family val="0"/>
    </font>
    <font>
      <sz val="6"/>
      <color indexed="18"/>
      <name val="Arial"/>
      <family val="2"/>
    </font>
    <font>
      <b/>
      <sz val="11"/>
      <color indexed="25"/>
      <name val="Arial"/>
      <family val="2"/>
    </font>
    <font>
      <i/>
      <sz val="11"/>
      <color indexed="9"/>
      <name val="Arial"/>
      <family val="2"/>
    </font>
    <font>
      <b/>
      <sz val="6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2" applyNumberFormat="0" applyFill="0" applyAlignment="0" applyProtection="0"/>
    <xf numFmtId="0" fontId="75" fillId="21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44" fontId="0" fillId="0" borderId="0" applyFont="0" applyFill="0" applyBorder="0" applyAlignment="0" applyProtection="0"/>
    <xf numFmtId="0" fontId="7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0" fillId="30" borderId="4" applyNumberFormat="0" applyFont="0" applyAlignment="0" applyProtection="0"/>
    <xf numFmtId="0" fontId="8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9" fontId="9" fillId="0" borderId="0" xfId="55" applyNumberFormat="1" applyFont="1" applyBorder="1" applyAlignment="1" applyProtection="1">
      <alignment horizontal="center"/>
      <protection hidden="1"/>
    </xf>
    <xf numFmtId="9" fontId="0" fillId="0" borderId="0" xfId="55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10" fontId="14" fillId="0" borderId="0" xfId="0" applyNumberFormat="1" applyFont="1" applyBorder="1" applyAlignment="1" applyProtection="1">
      <alignment horizontal="center"/>
      <protection hidden="1"/>
    </xf>
    <xf numFmtId="10" fontId="15" fillId="0" borderId="0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 quotePrefix="1">
      <alignment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20" fillId="0" borderId="11" xfId="0" applyFont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21" fillId="0" borderId="10" xfId="0" applyFont="1" applyBorder="1" applyAlignment="1" applyProtection="1">
      <alignment horizontal="centerContinuous"/>
      <protection hidden="1"/>
    </xf>
    <xf numFmtId="0" fontId="20" fillId="0" borderId="11" xfId="0" applyFont="1" applyBorder="1" applyAlignment="1" applyProtection="1">
      <alignment vertical="center"/>
      <protection hidden="1"/>
    </xf>
    <xf numFmtId="0" fontId="20" fillId="0" borderId="12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10" fontId="20" fillId="0" borderId="10" xfId="47" applyNumberFormat="1" applyFont="1" applyBorder="1" applyAlignment="1" applyProtection="1">
      <alignment horizontal="center"/>
      <protection hidden="1"/>
    </xf>
    <xf numFmtId="10" fontId="20" fillId="0" borderId="10" xfId="55" applyNumberFormat="1" applyFont="1" applyBorder="1" applyAlignment="1" applyProtection="1">
      <alignment horizontal="center"/>
      <protection hidden="1"/>
    </xf>
    <xf numFmtId="2" fontId="20" fillId="0" borderId="10" xfId="55" applyNumberFormat="1" applyFont="1" applyBorder="1" applyAlignment="1" applyProtection="1">
      <alignment horizontal="center"/>
      <protection hidden="1"/>
    </xf>
    <xf numFmtId="10" fontId="20" fillId="0" borderId="10" xfId="46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9" fontId="22" fillId="0" borderId="0" xfId="55" applyNumberFormat="1" applyFont="1" applyBorder="1" applyAlignment="1" applyProtection="1">
      <alignment horizontal="center"/>
      <protection hidden="1"/>
    </xf>
    <xf numFmtId="40" fontId="25" fillId="0" borderId="0" xfId="0" applyNumberFormat="1" applyFont="1" applyBorder="1" applyAlignment="1" applyProtection="1">
      <alignment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/>
      <protection hidden="1"/>
    </xf>
    <xf numFmtId="40" fontId="25" fillId="0" borderId="14" xfId="0" applyNumberFormat="1" applyFont="1" applyBorder="1" applyAlignment="1" applyProtection="1">
      <alignment/>
      <protection hidden="1"/>
    </xf>
    <xf numFmtId="0" fontId="20" fillId="0" borderId="15" xfId="0" applyFont="1" applyBorder="1" applyAlignment="1" applyProtection="1" quotePrefix="1">
      <alignment/>
      <protection hidden="1"/>
    </xf>
    <xf numFmtId="0" fontId="20" fillId="0" borderId="11" xfId="0" applyFont="1" applyBorder="1" applyAlignment="1" applyProtection="1" quotePrefix="1">
      <alignment/>
      <protection hidden="1"/>
    </xf>
    <xf numFmtId="0" fontId="20" fillId="0" borderId="12" xfId="0" applyFont="1" applyBorder="1" applyAlignment="1" applyProtection="1" quotePrefix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Continuous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7" fillId="0" borderId="10" xfId="0" applyFont="1" applyBorder="1" applyAlignment="1" applyProtection="1">
      <alignment horizontal="center"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0" fontId="18" fillId="33" borderId="1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center" vertical="top" wrapText="1"/>
      <protection/>
    </xf>
    <xf numFmtId="0" fontId="18" fillId="34" borderId="10" xfId="0" applyFont="1" applyFill="1" applyBorder="1" applyAlignment="1" applyProtection="1">
      <alignment horizontal="center"/>
      <protection hidden="1"/>
    </xf>
    <xf numFmtId="0" fontId="0" fillId="0" borderId="0" xfId="51" applyFont="1" applyAlignment="1" applyProtection="1">
      <alignment wrapText="1"/>
      <protection hidden="1"/>
    </xf>
    <xf numFmtId="0" fontId="0" fillId="0" borderId="0" xfId="51" applyFont="1" applyProtection="1">
      <alignment/>
      <protection hidden="1"/>
    </xf>
    <xf numFmtId="0" fontId="17" fillId="0" borderId="10" xfId="51" applyFont="1" applyBorder="1" applyAlignment="1" applyProtection="1">
      <alignment horizontal="center"/>
      <protection hidden="1"/>
    </xf>
    <xf numFmtId="0" fontId="9" fillId="0" borderId="17" xfId="51" applyFont="1" applyBorder="1" applyAlignment="1" applyProtection="1">
      <alignment horizontal="centerContinuous"/>
      <protection hidden="1"/>
    </xf>
    <xf numFmtId="10" fontId="18" fillId="35" borderId="10" xfId="51" applyNumberFormat="1" applyFont="1" applyFill="1" applyBorder="1" applyAlignment="1" applyProtection="1">
      <alignment horizontal="center"/>
      <protection hidden="1" locked="0"/>
    </xf>
    <xf numFmtId="0" fontId="18" fillId="34" borderId="10" xfId="51" applyFont="1" applyFill="1" applyBorder="1" applyAlignment="1" applyProtection="1">
      <alignment horizontal="center"/>
      <protection hidden="1"/>
    </xf>
    <xf numFmtId="0" fontId="9" fillId="0" borderId="0" xfId="51" applyFont="1" applyBorder="1" applyAlignment="1" applyProtection="1">
      <alignment horizontal="centerContinuous"/>
      <protection hidden="1"/>
    </xf>
    <xf numFmtId="0" fontId="3" fillId="0" borderId="0" xfId="51" applyFont="1" applyBorder="1" applyAlignment="1" applyProtection="1">
      <alignment horizontal="center" wrapText="1"/>
      <protection/>
    </xf>
    <xf numFmtId="0" fontId="9" fillId="0" borderId="14" xfId="51" applyFont="1" applyBorder="1" applyAlignment="1" applyProtection="1">
      <alignment horizontal="center"/>
      <protection hidden="1"/>
    </xf>
    <xf numFmtId="0" fontId="9" fillId="0" borderId="0" xfId="51" applyFont="1" applyBorder="1" applyAlignment="1" applyProtection="1">
      <alignment horizontal="center"/>
      <protection hidden="1"/>
    </xf>
    <xf numFmtId="0" fontId="0" fillId="0" borderId="14" xfId="51" applyFont="1" applyBorder="1" applyProtection="1">
      <alignment/>
      <protection hidden="1"/>
    </xf>
    <xf numFmtId="0" fontId="9" fillId="0" borderId="16" xfId="51" applyFont="1" applyBorder="1" applyAlignment="1" applyProtection="1">
      <alignment horizontal="centerContinuous"/>
      <protection hidden="1"/>
    </xf>
    <xf numFmtId="0" fontId="9" fillId="0" borderId="16" xfId="51" applyFont="1" applyBorder="1" applyAlignment="1" applyProtection="1">
      <alignment vertical="center"/>
      <protection hidden="1"/>
    </xf>
    <xf numFmtId="0" fontId="33" fillId="0" borderId="16" xfId="51" applyFont="1" applyBorder="1" applyProtection="1">
      <alignment/>
      <protection hidden="1"/>
    </xf>
    <xf numFmtId="0" fontId="0" fillId="0" borderId="0" xfId="51" applyFont="1" applyFill="1" applyBorder="1" applyProtection="1">
      <alignment/>
      <protection hidden="1"/>
    </xf>
    <xf numFmtId="0" fontId="9" fillId="0" borderId="13" xfId="51" applyFont="1" applyBorder="1" applyProtection="1">
      <alignment/>
      <protection hidden="1"/>
    </xf>
    <xf numFmtId="0" fontId="9" fillId="0" borderId="0" xfId="51" applyFont="1" applyBorder="1" applyProtection="1">
      <alignment/>
      <protection hidden="1"/>
    </xf>
    <xf numFmtId="9" fontId="9" fillId="0" borderId="0" xfId="55" applyFont="1" applyBorder="1" applyAlignment="1" applyProtection="1">
      <alignment horizontal="center"/>
      <protection hidden="1"/>
    </xf>
    <xf numFmtId="0" fontId="17" fillId="0" borderId="11" xfId="51" applyFont="1" applyBorder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24" fillId="0" borderId="0" xfId="51" applyFont="1" applyBorder="1" applyAlignment="1" applyProtection="1">
      <alignment horizontal="center"/>
      <protection hidden="1"/>
    </xf>
    <xf numFmtId="0" fontId="9" fillId="0" borderId="11" xfId="51" applyFont="1" applyBorder="1" applyAlignment="1" applyProtection="1">
      <alignment wrapText="1"/>
      <protection hidden="1"/>
    </xf>
    <xf numFmtId="0" fontId="9" fillId="0" borderId="0" xfId="51" applyFont="1" applyBorder="1" applyAlignment="1" applyProtection="1">
      <alignment horizontal="center" wrapText="1"/>
      <protection hidden="1"/>
    </xf>
    <xf numFmtId="10" fontId="9" fillId="0" borderId="10" xfId="46" applyNumberFormat="1" applyFont="1" applyBorder="1" applyAlignment="1" applyProtection="1">
      <alignment horizontal="center"/>
      <protection hidden="1"/>
    </xf>
    <xf numFmtId="0" fontId="27" fillId="0" borderId="10" xfId="51" applyFont="1" applyFill="1" applyBorder="1" applyAlignment="1" applyProtection="1" quotePrefix="1">
      <alignment horizontal="center"/>
      <protection hidden="1"/>
    </xf>
    <xf numFmtId="0" fontId="9" fillId="0" borderId="11" xfId="51" applyFont="1" applyBorder="1" applyProtection="1">
      <alignment/>
      <protection hidden="1"/>
    </xf>
    <xf numFmtId="0" fontId="9" fillId="0" borderId="12" xfId="51" applyFont="1" applyBorder="1" applyProtection="1">
      <alignment/>
      <protection hidden="1"/>
    </xf>
    <xf numFmtId="0" fontId="14" fillId="0" borderId="16" xfId="51" applyFont="1" applyBorder="1" applyProtection="1">
      <alignment/>
      <protection hidden="1"/>
    </xf>
    <xf numFmtId="0" fontId="14" fillId="0" borderId="0" xfId="51" applyFont="1" applyBorder="1" applyProtection="1">
      <alignment/>
      <protection hidden="1"/>
    </xf>
    <xf numFmtId="10" fontId="14" fillId="0" borderId="0" xfId="51" applyNumberFormat="1" applyFont="1" applyBorder="1" applyAlignment="1" applyProtection="1">
      <alignment horizontal="center"/>
      <protection hidden="1"/>
    </xf>
    <xf numFmtId="0" fontId="6" fillId="0" borderId="0" xfId="51" applyFont="1" applyBorder="1" applyAlignment="1" applyProtection="1">
      <alignment horizontal="center"/>
      <protection hidden="1"/>
    </xf>
    <xf numFmtId="10" fontId="7" fillId="0" borderId="0" xfId="51" applyNumberFormat="1" applyFont="1" applyBorder="1" applyAlignment="1" applyProtection="1">
      <alignment horizontal="center"/>
      <protection hidden="1"/>
    </xf>
    <xf numFmtId="10" fontId="15" fillId="0" borderId="0" xfId="51" applyNumberFormat="1" applyFont="1" applyBorder="1" applyAlignment="1" applyProtection="1">
      <alignment horizontal="center"/>
      <protection hidden="1"/>
    </xf>
    <xf numFmtId="0" fontId="15" fillId="0" borderId="0" xfId="51" applyFont="1" applyBorder="1" applyAlignment="1" applyProtection="1">
      <alignment horizontal="center"/>
      <protection hidden="1"/>
    </xf>
    <xf numFmtId="0" fontId="34" fillId="0" borderId="0" xfId="51" applyFont="1" applyBorder="1" applyAlignment="1" applyProtection="1">
      <alignment horizontal="center"/>
      <protection hidden="1"/>
    </xf>
    <xf numFmtId="164" fontId="12" fillId="0" borderId="10" xfId="51" applyNumberFormat="1" applyFont="1" applyFill="1" applyBorder="1" applyAlignment="1" applyProtection="1">
      <alignment horizontal="center"/>
      <protection hidden="1"/>
    </xf>
    <xf numFmtId="0" fontId="9" fillId="0" borderId="15" xfId="51" applyFont="1" applyBorder="1" applyProtection="1">
      <alignment/>
      <protection hidden="1"/>
    </xf>
    <xf numFmtId="0" fontId="34" fillId="0" borderId="16" xfId="51" applyFont="1" applyBorder="1" applyProtection="1">
      <alignment/>
      <protection hidden="1"/>
    </xf>
    <xf numFmtId="0" fontId="34" fillId="0" borderId="0" xfId="51" applyFont="1" applyBorder="1" applyProtection="1">
      <alignment/>
      <protection hidden="1"/>
    </xf>
    <xf numFmtId="0" fontId="9" fillId="0" borderId="16" xfId="51" applyFont="1" applyBorder="1" applyProtection="1">
      <alignment/>
      <protection hidden="1"/>
    </xf>
    <xf numFmtId="41" fontId="12" fillId="0" borderId="0" xfId="47" applyFont="1" applyFill="1" applyBorder="1" applyAlignment="1" applyProtection="1" quotePrefix="1">
      <alignment horizontal="center"/>
      <protection hidden="1"/>
    </xf>
    <xf numFmtId="0" fontId="0" fillId="0" borderId="0" xfId="51" applyFont="1" applyBorder="1" applyProtection="1">
      <alignment/>
      <protection hidden="1"/>
    </xf>
    <xf numFmtId="0" fontId="5" fillId="0" borderId="0" xfId="51" applyFont="1" applyProtection="1">
      <alignment/>
      <protection hidden="1"/>
    </xf>
    <xf numFmtId="0" fontId="9" fillId="0" borderId="0" xfId="51" applyFont="1" applyAlignment="1" applyProtection="1">
      <alignment wrapText="1"/>
      <protection hidden="1"/>
    </xf>
    <xf numFmtId="0" fontId="6" fillId="0" borderId="0" xfId="51" applyFont="1" applyBorder="1" applyAlignment="1" applyProtection="1">
      <alignment horizontal="center" vertical="top" wrapText="1"/>
      <protection/>
    </xf>
    <xf numFmtId="0" fontId="7" fillId="0" borderId="0" xfId="51" applyFont="1" applyBorder="1" applyAlignment="1" applyProtection="1">
      <alignment vertical="center" wrapText="1"/>
      <protection/>
    </xf>
    <xf numFmtId="0" fontId="9" fillId="0" borderId="0" xfId="51" applyFont="1" applyProtection="1">
      <alignment/>
      <protection hidden="1"/>
    </xf>
    <xf numFmtId="0" fontId="12" fillId="0" borderId="0" xfId="51" applyFont="1" applyBorder="1" applyAlignment="1" applyProtection="1">
      <alignment horizontal="center" vertical="center"/>
      <protection hidden="1"/>
    </xf>
    <xf numFmtId="0" fontId="20" fillId="0" borderId="0" xfId="51" applyFont="1" applyProtection="1">
      <alignment/>
      <protection hidden="1"/>
    </xf>
    <xf numFmtId="0" fontId="9" fillId="0" borderId="11" xfId="51" applyFont="1" applyBorder="1" applyProtection="1" quotePrefix="1">
      <alignment/>
      <protection hidden="1"/>
    </xf>
    <xf numFmtId="0" fontId="5" fillId="0" borderId="0" xfId="51" applyFont="1" applyBorder="1" applyProtection="1">
      <alignment/>
      <protection/>
    </xf>
    <xf numFmtId="0" fontId="5" fillId="0" borderId="0" xfId="51" applyFont="1" applyBorder="1" applyProtection="1">
      <alignment/>
      <protection hidden="1"/>
    </xf>
    <xf numFmtId="0" fontId="9" fillId="0" borderId="12" xfId="51" applyFont="1" applyBorder="1" applyProtection="1" quotePrefix="1">
      <alignment/>
      <protection hidden="1"/>
    </xf>
    <xf numFmtId="0" fontId="17" fillId="0" borderId="10" xfId="51" applyFont="1" applyBorder="1" applyAlignment="1" applyProtection="1">
      <alignment horizontal="center" wrapText="1"/>
      <protection hidden="1"/>
    </xf>
    <xf numFmtId="0" fontId="0" fillId="0" borderId="11" xfId="51" applyFont="1" applyBorder="1" applyAlignment="1" applyProtection="1">
      <alignment wrapText="1"/>
      <protection hidden="1"/>
    </xf>
    <xf numFmtId="0" fontId="0" fillId="0" borderId="12" xfId="51" applyFont="1" applyBorder="1" applyAlignment="1" applyProtection="1">
      <alignment wrapText="1"/>
      <protection hidden="1"/>
    </xf>
    <xf numFmtId="0" fontId="18" fillId="0" borderId="0" xfId="51" applyFont="1" applyAlignment="1" applyProtection="1">
      <alignment vertical="center" wrapText="1"/>
      <protection hidden="1"/>
    </xf>
    <xf numFmtId="0" fontId="20" fillId="0" borderId="0" xfId="52" applyFont="1" applyProtection="1">
      <alignment/>
      <protection/>
    </xf>
    <xf numFmtId="0" fontId="17" fillId="0" borderId="10" xfId="52" applyFont="1" applyBorder="1" applyAlignment="1" applyProtection="1">
      <alignment horizontal="center"/>
      <protection hidden="1"/>
    </xf>
    <xf numFmtId="10" fontId="18" fillId="36" borderId="10" xfId="52" applyNumberFormat="1" applyFont="1" applyFill="1" applyBorder="1" applyAlignment="1" applyProtection="1">
      <alignment horizontal="center"/>
      <protection hidden="1" locked="0"/>
    </xf>
    <xf numFmtId="0" fontId="18" fillId="34" borderId="10" xfId="52" applyFont="1" applyFill="1" applyBorder="1" applyAlignment="1" applyProtection="1">
      <alignment horizontal="center"/>
      <protection hidden="1"/>
    </xf>
    <xf numFmtId="0" fontId="21" fillId="0" borderId="10" xfId="51" applyFont="1" applyBorder="1" applyAlignment="1" applyProtection="1">
      <alignment horizontal="center"/>
      <protection hidden="1"/>
    </xf>
    <xf numFmtId="0" fontId="11" fillId="0" borderId="16" xfId="51" applyFont="1" applyBorder="1" applyAlignment="1" applyProtection="1">
      <alignment horizontal="center"/>
      <protection hidden="1"/>
    </xf>
    <xf numFmtId="0" fontId="20" fillId="0" borderId="16" xfId="51" applyFont="1" applyBorder="1" applyAlignment="1" applyProtection="1">
      <alignment vertical="center"/>
      <protection hidden="1"/>
    </xf>
    <xf numFmtId="0" fontId="35" fillId="0" borderId="16" xfId="51" applyFont="1" applyBorder="1" applyProtection="1">
      <alignment/>
      <protection hidden="1"/>
    </xf>
    <xf numFmtId="0" fontId="20" fillId="0" borderId="12" xfId="51" applyFont="1" applyBorder="1" applyAlignment="1" applyProtection="1">
      <alignment vertical="center"/>
      <protection hidden="1"/>
    </xf>
    <xf numFmtId="0" fontId="20" fillId="0" borderId="0" xfId="51" applyFont="1" applyBorder="1" applyProtection="1">
      <alignment/>
      <protection hidden="1"/>
    </xf>
    <xf numFmtId="9" fontId="9" fillId="0" borderId="14" xfId="56" applyNumberFormat="1" applyFont="1" applyBorder="1" applyAlignment="1" applyProtection="1">
      <alignment horizontal="center"/>
      <protection hidden="1"/>
    </xf>
    <xf numFmtId="9" fontId="9" fillId="0" borderId="14" xfId="56" applyFont="1" applyBorder="1" applyAlignment="1" applyProtection="1">
      <alignment horizontal="center"/>
      <protection hidden="1"/>
    </xf>
    <xf numFmtId="0" fontId="20" fillId="0" borderId="0" xfId="52" applyFont="1" applyBorder="1" applyProtection="1">
      <alignment/>
      <protection/>
    </xf>
    <xf numFmtId="0" fontId="11" fillId="0" borderId="16" xfId="51" applyFont="1" applyBorder="1" applyAlignment="1" applyProtection="1">
      <alignment horizontal="centerContinuous"/>
      <protection hidden="1"/>
    </xf>
    <xf numFmtId="0" fontId="20" fillId="0" borderId="18" xfId="51" applyFont="1" applyBorder="1" applyProtection="1">
      <alignment/>
      <protection hidden="1"/>
    </xf>
    <xf numFmtId="9" fontId="9" fillId="0" borderId="0" xfId="56" applyNumberFormat="1" applyFont="1" applyBorder="1" applyAlignment="1" applyProtection="1">
      <alignment horizontal="center"/>
      <protection hidden="1"/>
    </xf>
    <xf numFmtId="9" fontId="0" fillId="0" borderId="0" xfId="56" applyFont="1" applyBorder="1" applyAlignment="1" applyProtection="1">
      <alignment horizontal="center"/>
      <protection hidden="1"/>
    </xf>
    <xf numFmtId="0" fontId="21" fillId="0" borderId="15" xfId="51" applyFont="1" applyBorder="1" applyAlignment="1" applyProtection="1">
      <alignment horizontal="center"/>
      <protection hidden="1"/>
    </xf>
    <xf numFmtId="0" fontId="11" fillId="0" borderId="0" xfId="51" applyFont="1" applyBorder="1" applyAlignment="1" applyProtection="1">
      <alignment horizontal="centerContinuous"/>
      <protection hidden="1"/>
    </xf>
    <xf numFmtId="0" fontId="36" fillId="0" borderId="12" xfId="51" applyFont="1" applyBorder="1" applyAlignment="1" applyProtection="1">
      <alignment horizontal="center"/>
      <protection hidden="1"/>
    </xf>
    <xf numFmtId="0" fontId="0" fillId="0" borderId="0" xfId="51" applyFont="1" applyBorder="1" applyAlignment="1" applyProtection="1">
      <alignment horizontal="center"/>
      <protection hidden="1"/>
    </xf>
    <xf numFmtId="0" fontId="20" fillId="0" borderId="11" xfId="51" applyFont="1" applyBorder="1" applyAlignment="1" applyProtection="1">
      <alignment wrapText="1"/>
      <protection hidden="1"/>
    </xf>
    <xf numFmtId="0" fontId="20" fillId="0" borderId="0" xfId="51" applyFont="1" applyBorder="1" applyAlignment="1" applyProtection="1">
      <alignment horizontal="center" wrapText="1"/>
      <protection hidden="1"/>
    </xf>
    <xf numFmtId="1" fontId="20" fillId="0" borderId="10" xfId="56" applyNumberFormat="1" applyFont="1" applyBorder="1" applyAlignment="1" applyProtection="1">
      <alignment horizontal="center"/>
      <protection hidden="1"/>
    </xf>
    <xf numFmtId="1" fontId="26" fillId="0" borderId="10" xfId="51" applyNumberFormat="1" applyFont="1" applyFill="1" applyBorder="1" applyAlignment="1" applyProtection="1" quotePrefix="1">
      <alignment horizontal="center"/>
      <protection hidden="1"/>
    </xf>
    <xf numFmtId="0" fontId="20" fillId="0" borderId="11" xfId="51" applyFont="1" applyBorder="1" applyProtection="1">
      <alignment/>
      <protection hidden="1"/>
    </xf>
    <xf numFmtId="0" fontId="20" fillId="0" borderId="0" xfId="51" applyFont="1" applyBorder="1" applyAlignment="1" applyProtection="1">
      <alignment horizontal="center"/>
      <protection hidden="1"/>
    </xf>
    <xf numFmtId="10" fontId="20" fillId="0" borderId="10" xfId="49" applyNumberFormat="1" applyFont="1" applyBorder="1" applyAlignment="1" applyProtection="1">
      <alignment horizontal="center"/>
      <protection hidden="1"/>
    </xf>
    <xf numFmtId="0" fontId="26" fillId="0" borderId="10" xfId="52" applyFont="1" applyFill="1" applyBorder="1" applyAlignment="1" applyProtection="1" quotePrefix="1">
      <alignment horizontal="center"/>
      <protection hidden="1"/>
    </xf>
    <xf numFmtId="0" fontId="20" fillId="0" borderId="12" xfId="51" applyFont="1" applyBorder="1" applyProtection="1">
      <alignment/>
      <protection hidden="1"/>
    </xf>
    <xf numFmtId="0" fontId="21" fillId="0" borderId="0" xfId="51" applyFont="1" applyBorder="1" applyProtection="1">
      <alignment/>
      <protection hidden="1"/>
    </xf>
    <xf numFmtId="0" fontId="37" fillId="0" borderId="0" xfId="51" applyFont="1" applyBorder="1" applyProtection="1">
      <alignment/>
      <protection hidden="1"/>
    </xf>
    <xf numFmtId="0" fontId="39" fillId="0" borderId="0" xfId="51" applyFont="1" applyBorder="1" applyAlignment="1" applyProtection="1">
      <alignment horizontal="center"/>
      <protection hidden="1"/>
    </xf>
    <xf numFmtId="10" fontId="39" fillId="0" borderId="0" xfId="51" applyNumberFormat="1" applyFont="1" applyBorder="1" applyAlignment="1" applyProtection="1">
      <alignment horizontal="center"/>
      <protection hidden="1"/>
    </xf>
    <xf numFmtId="0" fontId="15" fillId="0" borderId="0" xfId="51" applyFont="1" applyBorder="1" applyProtection="1">
      <alignment/>
      <protection hidden="1"/>
    </xf>
    <xf numFmtId="0" fontId="21" fillId="0" borderId="10" xfId="52" applyFont="1" applyBorder="1" applyAlignment="1" applyProtection="1">
      <alignment horizontal="center"/>
      <protection hidden="1"/>
    </xf>
    <xf numFmtId="0" fontId="38" fillId="0" borderId="0" xfId="52" applyFont="1" applyBorder="1" applyAlignment="1" applyProtection="1">
      <alignment horizontal="center"/>
      <protection hidden="1"/>
    </xf>
    <xf numFmtId="164" fontId="12" fillId="0" borderId="10" xfId="52" applyNumberFormat="1" applyFont="1" applyFill="1" applyBorder="1" applyAlignment="1" applyProtection="1">
      <alignment horizontal="center"/>
      <protection hidden="1"/>
    </xf>
    <xf numFmtId="10" fontId="14" fillId="0" borderId="0" xfId="52" applyNumberFormat="1" applyFont="1" applyBorder="1" applyAlignment="1" applyProtection="1">
      <alignment horizontal="center"/>
      <protection hidden="1"/>
    </xf>
    <xf numFmtId="0" fontId="17" fillId="0" borderId="0" xfId="52" applyFont="1" applyBorder="1" applyAlignment="1" applyProtection="1">
      <alignment horizontal="center"/>
      <protection hidden="1"/>
    </xf>
    <xf numFmtId="0" fontId="9" fillId="0" borderId="0" xfId="52" applyFont="1" applyBorder="1" applyProtection="1">
      <alignment/>
      <protection hidden="1"/>
    </xf>
    <xf numFmtId="0" fontId="9" fillId="0" borderId="0" xfId="52" applyFont="1" applyProtection="1">
      <alignment/>
      <protection hidden="1"/>
    </xf>
    <xf numFmtId="0" fontId="20" fillId="0" borderId="11" xfId="52" applyFont="1" applyBorder="1" applyProtection="1">
      <alignment/>
      <protection hidden="1"/>
    </xf>
    <xf numFmtId="0" fontId="38" fillId="0" borderId="0" xfId="52" applyFont="1" applyBorder="1" applyProtection="1">
      <alignment/>
      <protection hidden="1"/>
    </xf>
    <xf numFmtId="0" fontId="34" fillId="0" borderId="0" xfId="52" applyFont="1" applyBorder="1" applyProtection="1">
      <alignment/>
      <protection hidden="1"/>
    </xf>
    <xf numFmtId="0" fontId="20" fillId="0" borderId="0" xfId="52" applyFont="1" applyProtection="1">
      <alignment/>
      <protection hidden="1"/>
    </xf>
    <xf numFmtId="41" fontId="12" fillId="0" borderId="0" xfId="48" applyFont="1" applyFill="1" applyBorder="1" applyAlignment="1" applyProtection="1" quotePrefix="1">
      <alignment horizontal="center"/>
      <protection hidden="1"/>
    </xf>
    <xf numFmtId="0" fontId="38" fillId="0" borderId="0" xfId="52" applyFont="1" applyProtection="1">
      <alignment/>
      <protection hidden="1"/>
    </xf>
    <xf numFmtId="0" fontId="20" fillId="0" borderId="12" xfId="52" applyFont="1" applyBorder="1" applyProtection="1">
      <alignment/>
      <protection hidden="1"/>
    </xf>
    <xf numFmtId="0" fontId="6" fillId="0" borderId="0" xfId="52" applyFont="1" applyBorder="1" applyAlignment="1" applyProtection="1">
      <alignment horizontal="center" vertical="top" wrapText="1"/>
      <protection/>
    </xf>
    <xf numFmtId="0" fontId="7" fillId="0" borderId="0" xfId="52" applyFont="1" applyBorder="1" applyAlignment="1" applyProtection="1">
      <alignment vertical="center" wrapText="1"/>
      <protection/>
    </xf>
    <xf numFmtId="0" fontId="10" fillId="0" borderId="0" xfId="52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horizontal="center"/>
      <protection hidden="1"/>
    </xf>
    <xf numFmtId="0" fontId="20" fillId="0" borderId="15" xfId="52" applyFont="1" applyBorder="1" applyProtection="1" quotePrefix="1">
      <alignment/>
      <protection hidden="1"/>
    </xf>
    <xf numFmtId="0" fontId="16" fillId="0" borderId="0" xfId="52" applyFont="1" applyProtection="1" quotePrefix="1">
      <alignment/>
      <protection hidden="1"/>
    </xf>
    <xf numFmtId="0" fontId="20" fillId="0" borderId="11" xfId="52" applyFont="1" applyBorder="1" applyProtection="1" quotePrefix="1">
      <alignment/>
      <protection hidden="1"/>
    </xf>
    <xf numFmtId="0" fontId="8" fillId="0" borderId="0" xfId="52" applyFont="1" applyBorder="1" applyAlignment="1" applyProtection="1">
      <alignment horizontal="justify"/>
      <protection/>
    </xf>
    <xf numFmtId="0" fontId="5" fillId="0" borderId="0" xfId="52" applyFont="1" applyBorder="1" applyProtection="1">
      <alignment/>
      <protection/>
    </xf>
    <xf numFmtId="0" fontId="5" fillId="0" borderId="0" xfId="52" applyFont="1" applyBorder="1" applyProtection="1">
      <alignment/>
      <protection hidden="1"/>
    </xf>
    <xf numFmtId="0" fontId="20" fillId="0" borderId="12" xfId="52" applyFont="1" applyBorder="1" applyProtection="1" quotePrefix="1">
      <alignment/>
      <protection hidden="1"/>
    </xf>
    <xf numFmtId="0" fontId="20" fillId="0" borderId="0" xfId="52" applyFont="1" applyAlignment="1" applyProtection="1">
      <alignment wrapText="1"/>
      <protection hidden="1"/>
    </xf>
    <xf numFmtId="0" fontId="17" fillId="0" borderId="10" xfId="52" applyFont="1" applyBorder="1" applyAlignment="1" applyProtection="1">
      <alignment horizontal="center" wrapText="1"/>
      <protection hidden="1"/>
    </xf>
    <xf numFmtId="0" fontId="0" fillId="0" borderId="11" xfId="52" applyFont="1" applyBorder="1" applyAlignment="1" applyProtection="1">
      <alignment wrapText="1"/>
      <protection hidden="1"/>
    </xf>
    <xf numFmtId="0" fontId="0" fillId="0" borderId="12" xfId="52" applyFont="1" applyBorder="1" applyAlignment="1" applyProtection="1">
      <alignment wrapText="1"/>
      <protection hidden="1"/>
    </xf>
    <xf numFmtId="0" fontId="9" fillId="0" borderId="0" xfId="52" applyFont="1" applyAlignment="1" applyProtection="1">
      <alignment wrapText="1"/>
      <protection hidden="1"/>
    </xf>
    <xf numFmtId="0" fontId="9" fillId="0" borderId="0" xfId="52" applyFont="1" applyProtection="1">
      <alignment/>
      <protection/>
    </xf>
    <xf numFmtId="0" fontId="5" fillId="0" borderId="0" xfId="51" applyFont="1" applyProtection="1">
      <alignment/>
      <protection hidden="1"/>
    </xf>
    <xf numFmtId="0" fontId="40" fillId="0" borderId="0" xfId="51" applyFont="1" applyBorder="1" applyAlignment="1" applyProtection="1">
      <alignment horizontal="justify" vertical="top" wrapText="1"/>
      <protection/>
    </xf>
    <xf numFmtId="0" fontId="40" fillId="0" borderId="0" xfId="51" applyFont="1" applyBorder="1" applyAlignment="1" applyProtection="1">
      <alignment horizontal="center" vertical="top" wrapText="1"/>
      <protection/>
    </xf>
    <xf numFmtId="0" fontId="5" fillId="0" borderId="0" xfId="51" applyFont="1" applyBorder="1" applyProtection="1">
      <alignment/>
      <protection hidden="1"/>
    </xf>
    <xf numFmtId="0" fontId="41" fillId="0" borderId="0" xfId="51" applyFont="1" applyBorder="1" applyAlignment="1" applyProtection="1">
      <alignment horizontal="justify" vertical="top" wrapText="1"/>
      <protection/>
    </xf>
    <xf numFmtId="0" fontId="41" fillId="0" borderId="0" xfId="51" applyFont="1" applyBorder="1" applyAlignment="1" applyProtection="1">
      <alignment vertical="top" wrapText="1"/>
      <protection/>
    </xf>
    <xf numFmtId="0" fontId="42" fillId="0" borderId="0" xfId="51" applyFont="1" applyBorder="1" applyAlignment="1" applyProtection="1">
      <alignment horizontal="center"/>
      <protection hidden="1"/>
    </xf>
    <xf numFmtId="0" fontId="5" fillId="0" borderId="0" xfId="51" applyFont="1" applyAlignment="1" applyProtection="1">
      <alignment wrapText="1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40" fillId="0" borderId="0" xfId="0" applyFont="1" applyBorder="1" applyAlignment="1" applyProtection="1">
      <alignment horizontal="center" vertical="top" wrapText="1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41" fillId="0" borderId="0" xfId="0" applyFont="1" applyBorder="1" applyAlignment="1" applyProtection="1">
      <alignment vertical="top" wrapText="1"/>
      <protection/>
    </xf>
    <xf numFmtId="0" fontId="6" fillId="0" borderId="0" xfId="52" applyFont="1" applyAlignment="1" applyProtection="1">
      <alignment wrapText="1"/>
      <protection hidden="1"/>
    </xf>
    <xf numFmtId="0" fontId="6" fillId="0" borderId="0" xfId="52" applyFont="1" applyProtection="1">
      <alignment/>
      <protection/>
    </xf>
    <xf numFmtId="0" fontId="6" fillId="0" borderId="0" xfId="52" applyFont="1" applyProtection="1">
      <alignment/>
      <protection hidden="1"/>
    </xf>
    <xf numFmtId="0" fontId="6" fillId="0" borderId="0" xfId="52" applyFont="1" applyBorder="1" applyAlignment="1" applyProtection="1">
      <alignment horizontal="center" vertical="top" wrapText="1"/>
      <protection/>
    </xf>
    <xf numFmtId="0" fontId="7" fillId="0" borderId="0" xfId="52" applyFont="1" applyBorder="1" applyAlignment="1" applyProtection="1">
      <alignment vertical="center" wrapText="1"/>
      <protection/>
    </xf>
    <xf numFmtId="0" fontId="40" fillId="0" borderId="0" xfId="52" applyFont="1" applyBorder="1" applyAlignment="1" applyProtection="1">
      <alignment horizontal="justify" vertical="top" wrapText="1"/>
      <protection/>
    </xf>
    <xf numFmtId="0" fontId="40" fillId="0" borderId="0" xfId="52" applyFont="1" applyBorder="1" applyAlignment="1" applyProtection="1">
      <alignment horizontal="center" vertical="top" wrapText="1"/>
      <protection/>
    </xf>
    <xf numFmtId="0" fontId="5" fillId="0" borderId="0" xfId="52" applyFont="1" applyBorder="1" applyProtection="1">
      <alignment/>
      <protection hidden="1"/>
    </xf>
    <xf numFmtId="0" fontId="41" fillId="0" borderId="0" xfId="52" applyFont="1" applyBorder="1" applyAlignment="1" applyProtection="1">
      <alignment horizontal="justify" vertical="top" wrapText="1"/>
      <protection/>
    </xf>
    <xf numFmtId="0" fontId="41" fillId="0" borderId="0" xfId="52" applyFont="1" applyBorder="1" applyAlignment="1" applyProtection="1">
      <alignment vertical="top" wrapText="1"/>
      <protection/>
    </xf>
    <xf numFmtId="0" fontId="42" fillId="0" borderId="0" xfId="52" applyFont="1" applyBorder="1" applyAlignment="1" applyProtection="1">
      <alignment horizontal="center"/>
      <protection hidden="1"/>
    </xf>
    <xf numFmtId="0" fontId="5" fillId="0" borderId="0" xfId="52" applyFont="1" applyProtection="1">
      <alignment/>
      <protection hidden="1"/>
    </xf>
    <xf numFmtId="0" fontId="6" fillId="0" borderId="0" xfId="51" applyFont="1" applyBorder="1" applyAlignment="1" applyProtection="1">
      <alignment horizontal="center" vertical="top" wrapText="1"/>
      <protection/>
    </xf>
    <xf numFmtId="0" fontId="7" fillId="0" borderId="0" xfId="51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43" fillId="0" borderId="0" xfId="51" applyFont="1" applyBorder="1" applyAlignment="1" applyProtection="1">
      <alignment horizontal="center" vertical="top" wrapText="1"/>
      <protection/>
    </xf>
    <xf numFmtId="0" fontId="44" fillId="0" borderId="0" xfId="51" applyFont="1" applyBorder="1" applyAlignment="1" applyProtection="1">
      <alignment horizontal="center"/>
      <protection hidden="1"/>
    </xf>
    <xf numFmtId="0" fontId="45" fillId="0" borderId="0" xfId="51" applyFont="1" applyAlignment="1" applyProtection="1">
      <alignment wrapText="1"/>
      <protection hidden="1"/>
    </xf>
    <xf numFmtId="0" fontId="45" fillId="0" borderId="0" xfId="51" applyFont="1" applyProtection="1">
      <alignment/>
      <protection hidden="1"/>
    </xf>
    <xf numFmtId="0" fontId="43" fillId="0" borderId="0" xfId="51" applyFont="1" applyBorder="1" applyAlignment="1" applyProtection="1">
      <alignment horizontal="justify" vertical="top" wrapText="1"/>
      <protection/>
    </xf>
    <xf numFmtId="0" fontId="45" fillId="0" borderId="0" xfId="51" applyFont="1" applyBorder="1" applyProtection="1">
      <alignment/>
      <protection hidden="1"/>
    </xf>
    <xf numFmtId="0" fontId="46" fillId="0" borderId="0" xfId="51" applyFont="1" applyBorder="1" applyAlignment="1" applyProtection="1">
      <alignment horizontal="justify" vertical="top" wrapText="1"/>
      <protection/>
    </xf>
    <xf numFmtId="0" fontId="46" fillId="0" borderId="0" xfId="51" applyFont="1" applyBorder="1" applyAlignment="1" applyProtection="1">
      <alignment vertical="top" wrapText="1"/>
      <protection/>
    </xf>
    <xf numFmtId="0" fontId="47" fillId="0" borderId="0" xfId="51" applyFont="1" applyBorder="1" applyAlignment="1" applyProtection="1">
      <alignment horizontal="center" vertical="top" wrapText="1"/>
      <protection/>
    </xf>
    <xf numFmtId="0" fontId="31" fillId="0" borderId="0" xfId="51" applyFont="1" applyBorder="1" applyAlignment="1" applyProtection="1">
      <alignment vertical="center" wrapText="1"/>
      <protection/>
    </xf>
    <xf numFmtId="0" fontId="8" fillId="0" borderId="0" xfId="51" applyFont="1" applyBorder="1" applyAlignment="1" applyProtection="1">
      <alignment horizontal="justify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49" fillId="0" borderId="0" xfId="51" applyFont="1" applyFill="1" applyBorder="1" applyAlignment="1" applyProtection="1">
      <alignment horizontal="center"/>
      <protection hidden="1"/>
    </xf>
    <xf numFmtId="10" fontId="49" fillId="0" borderId="0" xfId="51" applyNumberFormat="1" applyFont="1" applyFill="1" applyBorder="1" applyAlignment="1" applyProtection="1">
      <alignment horizontal="center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0" fontId="6" fillId="0" borderId="0" xfId="51" applyNumberFormat="1" applyFont="1" applyFill="1" applyBorder="1" applyAlignment="1" applyProtection="1">
      <alignment horizontal="center"/>
      <protection hidden="1"/>
    </xf>
    <xf numFmtId="0" fontId="51" fillId="0" borderId="0" xfId="51" applyFont="1" applyFill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 horizontal="center"/>
      <protection hidden="1"/>
    </xf>
    <xf numFmtId="10" fontId="52" fillId="0" borderId="0" xfId="0" applyNumberFormat="1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9" fontId="24" fillId="0" borderId="10" xfId="55" applyNumberFormat="1" applyFont="1" applyBorder="1" applyAlignment="1" applyProtection="1">
      <alignment horizontal="center" vertical="center"/>
      <protection hidden="1"/>
    </xf>
    <xf numFmtId="0" fontId="28" fillId="0" borderId="19" xfId="0" applyFont="1" applyBorder="1" applyAlignment="1" applyProtection="1">
      <alignment horizontal="center"/>
      <protection hidden="1"/>
    </xf>
    <xf numFmtId="0" fontId="28" fillId="0" borderId="20" xfId="0" applyFont="1" applyBorder="1" applyAlignment="1" applyProtection="1">
      <alignment horizontal="center"/>
      <protection hidden="1"/>
    </xf>
    <xf numFmtId="0" fontId="28" fillId="0" borderId="21" xfId="0" applyFont="1" applyBorder="1" applyAlignment="1" applyProtection="1">
      <alignment horizontal="center"/>
      <protection hidden="1"/>
    </xf>
    <xf numFmtId="40" fontId="20" fillId="33" borderId="10" xfId="0" applyNumberFormat="1" applyFont="1" applyFill="1" applyBorder="1" applyAlignment="1" applyProtection="1">
      <alignment horizontal="center"/>
      <protection locked="0"/>
    </xf>
    <xf numFmtId="40" fontId="20" fillId="33" borderId="22" xfId="0" applyNumberFormat="1" applyFont="1" applyFill="1" applyBorder="1" applyAlignment="1" applyProtection="1">
      <alignment horizontal="center"/>
      <protection locked="0"/>
    </xf>
    <xf numFmtId="40" fontId="20" fillId="33" borderId="23" xfId="0" applyNumberFormat="1" applyFont="1" applyFill="1" applyBorder="1" applyAlignment="1" applyProtection="1">
      <alignment horizontal="center"/>
      <protection locked="0"/>
    </xf>
    <xf numFmtId="40" fontId="26" fillId="0" borderId="22" xfId="0" applyNumberFormat="1" applyFont="1" applyBorder="1" applyAlignment="1" applyProtection="1">
      <alignment horizontal="center"/>
      <protection hidden="1"/>
    </xf>
    <xf numFmtId="40" fontId="26" fillId="0" borderId="2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8" fillId="33" borderId="22" xfId="0" applyFont="1" applyFill="1" applyBorder="1" applyAlignment="1" applyProtection="1">
      <alignment horizontal="center" vertical="center" wrapText="1"/>
      <protection locked="0"/>
    </xf>
    <xf numFmtId="0" fontId="18" fillId="33" borderId="23" xfId="0" applyFont="1" applyFill="1" applyBorder="1" applyAlignment="1" applyProtection="1">
      <alignment horizontal="center" vertical="center" wrapText="1"/>
      <protection locked="0"/>
    </xf>
    <xf numFmtId="40" fontId="27" fillId="0" borderId="10" xfId="0" applyNumberFormat="1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/>
      <protection hidden="1"/>
    </xf>
    <xf numFmtId="0" fontId="17" fillId="0" borderId="22" xfId="0" applyFont="1" applyBorder="1" applyAlignment="1" applyProtection="1">
      <alignment horizontal="center"/>
      <protection hidden="1"/>
    </xf>
    <xf numFmtId="0" fontId="17" fillId="0" borderId="23" xfId="0" applyFont="1" applyBorder="1" applyAlignment="1" applyProtection="1">
      <alignment horizontal="center"/>
      <protection hidden="1"/>
    </xf>
    <xf numFmtId="40" fontId="27" fillId="0" borderId="22" xfId="0" applyNumberFormat="1" applyFont="1" applyBorder="1" applyAlignment="1" applyProtection="1">
      <alignment horizontal="center"/>
      <protection hidden="1"/>
    </xf>
    <xf numFmtId="40" fontId="27" fillId="0" borderId="23" xfId="0" applyNumberFormat="1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31" fillId="0" borderId="22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50" fillId="0" borderId="22" xfId="0" applyFont="1" applyBorder="1" applyAlignment="1" applyProtection="1">
      <alignment horizontal="center"/>
      <protection hidden="1"/>
    </xf>
    <xf numFmtId="0" fontId="50" fillId="0" borderId="23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0" fontId="14" fillId="0" borderId="22" xfId="0" applyFont="1" applyBorder="1" applyAlignment="1" applyProtection="1">
      <alignment horizontal="center"/>
      <protection hidden="1"/>
    </xf>
    <xf numFmtId="0" fontId="14" fillId="0" borderId="23" xfId="0" applyFont="1" applyBorder="1" applyAlignment="1" applyProtection="1">
      <alignment horizontal="center"/>
      <protection hidden="1"/>
    </xf>
    <xf numFmtId="0" fontId="30" fillId="0" borderId="22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2" fillId="0" borderId="22" xfId="51" applyFont="1" applyBorder="1" applyAlignment="1" applyProtection="1">
      <alignment horizontal="center"/>
      <protection hidden="1"/>
    </xf>
    <xf numFmtId="0" fontId="12" fillId="0" borderId="23" xfId="51" applyFont="1" applyBorder="1" applyAlignment="1" applyProtection="1">
      <alignment horizontal="center"/>
      <protection hidden="1"/>
    </xf>
    <xf numFmtId="40" fontId="9" fillId="35" borderId="22" xfId="51" applyNumberFormat="1" applyFont="1" applyFill="1" applyBorder="1" applyAlignment="1" applyProtection="1">
      <alignment horizontal="center"/>
      <protection locked="0"/>
    </xf>
    <xf numFmtId="40" fontId="9" fillId="35" borderId="23" xfId="51" applyNumberFormat="1" applyFont="1" applyFill="1" applyBorder="1" applyAlignment="1" applyProtection="1">
      <alignment horizontal="center"/>
      <protection locked="0"/>
    </xf>
    <xf numFmtId="0" fontId="10" fillId="0" borderId="19" xfId="51" applyFont="1" applyBorder="1" applyAlignment="1" applyProtection="1">
      <alignment horizontal="center" vertical="center" wrapText="1"/>
      <protection hidden="1"/>
    </xf>
    <xf numFmtId="0" fontId="10" fillId="0" borderId="20" xfId="51" applyFont="1" applyBorder="1" applyAlignment="1" applyProtection="1">
      <alignment horizontal="center" vertical="center"/>
      <protection hidden="1"/>
    </xf>
    <xf numFmtId="0" fontId="10" fillId="0" borderId="21" xfId="51" applyFont="1" applyBorder="1" applyAlignment="1" applyProtection="1">
      <alignment horizontal="center" vertical="center"/>
      <protection hidden="1"/>
    </xf>
    <xf numFmtId="0" fontId="0" fillId="0" borderId="14" xfId="51" applyFont="1" applyBorder="1" applyAlignment="1" applyProtection="1">
      <alignment horizontal="center"/>
      <protection hidden="1"/>
    </xf>
    <xf numFmtId="0" fontId="18" fillId="35" borderId="26" xfId="51" applyFont="1" applyFill="1" applyBorder="1" applyAlignment="1" applyProtection="1">
      <alignment horizontal="center" wrapText="1"/>
      <protection locked="0"/>
    </xf>
    <xf numFmtId="0" fontId="18" fillId="35" borderId="27" xfId="51" applyFont="1" applyFill="1" applyBorder="1" applyAlignment="1" applyProtection="1">
      <alignment horizontal="center" wrapText="1"/>
      <protection locked="0"/>
    </xf>
    <xf numFmtId="0" fontId="18" fillId="35" borderId="22" xfId="51" applyFont="1" applyFill="1" applyBorder="1" applyAlignment="1" applyProtection="1">
      <alignment horizontal="center" wrapText="1"/>
      <protection locked="0"/>
    </xf>
    <xf numFmtId="0" fontId="18" fillId="35" borderId="23" xfId="51" applyFont="1" applyFill="1" applyBorder="1" applyAlignment="1" applyProtection="1">
      <alignment horizontal="center" wrapText="1"/>
      <protection locked="0"/>
    </xf>
    <xf numFmtId="0" fontId="3" fillId="0" borderId="22" xfId="51" applyFont="1" applyBorder="1" applyAlignment="1" applyProtection="1">
      <alignment horizontal="center" wrapText="1"/>
      <protection/>
    </xf>
    <xf numFmtId="0" fontId="3" fillId="0" borderId="23" xfId="51" applyFont="1" applyBorder="1" applyAlignment="1" applyProtection="1">
      <alignment horizontal="center" wrapText="1"/>
      <protection/>
    </xf>
    <xf numFmtId="0" fontId="3" fillId="0" borderId="24" xfId="51" applyFont="1" applyBorder="1" applyAlignment="1" applyProtection="1">
      <alignment horizontal="center" wrapText="1"/>
      <protection/>
    </xf>
    <xf numFmtId="0" fontId="3" fillId="0" borderId="25" xfId="51" applyFont="1" applyBorder="1" applyAlignment="1" applyProtection="1">
      <alignment horizontal="center" wrapText="1"/>
      <protection/>
    </xf>
    <xf numFmtId="0" fontId="21" fillId="0" borderId="10" xfId="51" applyFont="1" applyBorder="1" applyAlignment="1" applyProtection="1">
      <alignment horizontal="center" vertical="top" wrapText="1"/>
      <protection/>
    </xf>
    <xf numFmtId="0" fontId="17" fillId="0" borderId="10" xfId="51" applyFont="1" applyBorder="1" applyAlignment="1" applyProtection="1">
      <alignment horizontal="center" vertical="center"/>
      <protection hidden="1"/>
    </xf>
    <xf numFmtId="0" fontId="50" fillId="0" borderId="22" xfId="51" applyFont="1" applyBorder="1" applyAlignment="1" applyProtection="1">
      <alignment horizontal="center"/>
      <protection hidden="1"/>
    </xf>
    <xf numFmtId="0" fontId="50" fillId="0" borderId="23" xfId="51" applyFont="1" applyBorder="1" applyAlignment="1" applyProtection="1">
      <alignment horizontal="center"/>
      <protection hidden="1"/>
    </xf>
    <xf numFmtId="0" fontId="28" fillId="0" borderId="19" xfId="51" applyFont="1" applyBorder="1" applyAlignment="1" applyProtection="1">
      <alignment horizontal="center"/>
      <protection hidden="1"/>
    </xf>
    <xf numFmtId="0" fontId="28" fillId="0" borderId="20" xfId="51" applyFont="1" applyBorder="1" applyAlignment="1" applyProtection="1">
      <alignment horizontal="center"/>
      <protection hidden="1"/>
    </xf>
    <xf numFmtId="0" fontId="28" fillId="0" borderId="21" xfId="51" applyFont="1" applyBorder="1" applyAlignment="1" applyProtection="1">
      <alignment horizontal="center"/>
      <protection hidden="1"/>
    </xf>
    <xf numFmtId="0" fontId="12" fillId="0" borderId="19" xfId="51" applyFont="1" applyBorder="1" applyAlignment="1" applyProtection="1">
      <alignment horizontal="center" vertical="center"/>
      <protection hidden="1"/>
    </xf>
    <xf numFmtId="0" fontId="12" fillId="0" borderId="20" xfId="51" applyFont="1" applyBorder="1" applyAlignment="1" applyProtection="1">
      <alignment horizontal="center" vertical="center"/>
      <protection hidden="1"/>
    </xf>
    <xf numFmtId="0" fontId="12" fillId="0" borderId="21" xfId="51" applyFont="1" applyBorder="1" applyAlignment="1" applyProtection="1">
      <alignment horizontal="center" vertical="center"/>
      <protection hidden="1"/>
    </xf>
    <xf numFmtId="0" fontId="21" fillId="0" borderId="10" xfId="51" applyFont="1" applyBorder="1" applyAlignment="1" applyProtection="1">
      <alignment horizontal="center" vertical="center"/>
      <protection hidden="1"/>
    </xf>
    <xf numFmtId="0" fontId="21" fillId="0" borderId="10" xfId="51" applyFont="1" applyBorder="1" applyAlignment="1" applyProtection="1">
      <alignment vertical="center"/>
      <protection hidden="1"/>
    </xf>
    <xf numFmtId="0" fontId="29" fillId="0" borderId="22" xfId="51" applyFont="1" applyBorder="1" applyAlignment="1" applyProtection="1">
      <alignment horizontal="center"/>
      <protection hidden="1"/>
    </xf>
    <xf numFmtId="0" fontId="29" fillId="0" borderId="23" xfId="51" applyFont="1" applyBorder="1" applyAlignment="1" applyProtection="1">
      <alignment horizontal="center"/>
      <protection hidden="1"/>
    </xf>
    <xf numFmtId="0" fontId="14" fillId="0" borderId="22" xfId="51" applyFont="1" applyBorder="1" applyAlignment="1" applyProtection="1">
      <alignment horizontal="center"/>
      <protection hidden="1"/>
    </xf>
    <xf numFmtId="0" fontId="14" fillId="0" borderId="23" xfId="51" applyFont="1" applyBorder="1" applyAlignment="1" applyProtection="1">
      <alignment horizontal="center"/>
      <protection hidden="1"/>
    </xf>
    <xf numFmtId="0" fontId="30" fillId="0" borderId="22" xfId="51" applyFont="1" applyBorder="1" applyAlignment="1" applyProtection="1">
      <alignment horizontal="center"/>
      <protection hidden="1"/>
    </xf>
    <xf numFmtId="0" fontId="30" fillId="0" borderId="23" xfId="51" applyFont="1" applyBorder="1" applyAlignment="1" applyProtection="1">
      <alignment horizontal="center"/>
      <protection hidden="1"/>
    </xf>
    <xf numFmtId="0" fontId="31" fillId="0" borderId="22" xfId="51" applyFont="1" applyBorder="1" applyAlignment="1" applyProtection="1">
      <alignment horizontal="center"/>
      <protection hidden="1"/>
    </xf>
    <xf numFmtId="0" fontId="31" fillId="0" borderId="23" xfId="51" applyFont="1" applyBorder="1" applyAlignment="1" applyProtection="1">
      <alignment horizontal="center"/>
      <protection hidden="1"/>
    </xf>
    <xf numFmtId="0" fontId="17" fillId="0" borderId="22" xfId="51" applyFont="1" applyBorder="1" applyAlignment="1" applyProtection="1">
      <alignment horizontal="center"/>
      <protection hidden="1"/>
    </xf>
    <xf numFmtId="0" fontId="17" fillId="0" borderId="23" xfId="51" applyFont="1" applyBorder="1" applyAlignment="1" applyProtection="1">
      <alignment horizontal="center"/>
      <protection hidden="1"/>
    </xf>
    <xf numFmtId="40" fontId="20" fillId="36" borderId="22" xfId="51" applyNumberFormat="1" applyFont="1" applyFill="1" applyBorder="1" applyAlignment="1" applyProtection="1">
      <alignment horizontal="center"/>
      <protection locked="0"/>
    </xf>
    <xf numFmtId="40" fontId="20" fillId="36" borderId="23" xfId="51" applyNumberFormat="1" applyFont="1" applyFill="1" applyBorder="1" applyAlignment="1" applyProtection="1">
      <alignment horizontal="center"/>
      <protection locked="0"/>
    </xf>
    <xf numFmtId="0" fontId="10" fillId="0" borderId="19" xfId="52" applyFont="1" applyBorder="1" applyAlignment="1" applyProtection="1">
      <alignment horizontal="center" vertical="center" wrapText="1"/>
      <protection hidden="1"/>
    </xf>
    <xf numFmtId="0" fontId="10" fillId="0" borderId="20" xfId="52" applyFont="1" applyBorder="1" applyAlignment="1" applyProtection="1">
      <alignment horizontal="center" vertical="center"/>
      <protection hidden="1"/>
    </xf>
    <xf numFmtId="0" fontId="10" fillId="0" borderId="21" xfId="52" applyFont="1" applyBorder="1" applyAlignment="1" applyProtection="1">
      <alignment horizontal="center" vertical="center"/>
      <protection hidden="1"/>
    </xf>
    <xf numFmtId="0" fontId="0" fillId="0" borderId="14" xfId="52" applyFont="1" applyBorder="1" applyAlignment="1" applyProtection="1">
      <alignment horizontal="center"/>
      <protection hidden="1"/>
    </xf>
    <xf numFmtId="0" fontId="18" fillId="36" borderId="22" xfId="51" applyFont="1" applyFill="1" applyBorder="1" applyAlignment="1" applyProtection="1">
      <alignment horizontal="center" wrapText="1"/>
      <protection locked="0"/>
    </xf>
    <xf numFmtId="0" fontId="18" fillId="36" borderId="23" xfId="51" applyFont="1" applyFill="1" applyBorder="1" applyAlignment="1" applyProtection="1">
      <alignment horizontal="center" wrapText="1"/>
      <protection locked="0"/>
    </xf>
    <xf numFmtId="0" fontId="0" fillId="0" borderId="22" xfId="51" applyFont="1" applyBorder="1" applyAlignment="1" applyProtection="1">
      <alignment horizontal="center" wrapText="1"/>
      <protection/>
    </xf>
    <xf numFmtId="0" fontId="0" fillId="0" borderId="23" xfId="51" applyFont="1" applyBorder="1" applyAlignment="1" applyProtection="1">
      <alignment horizontal="center" wrapText="1"/>
      <protection/>
    </xf>
    <xf numFmtId="0" fontId="28" fillId="0" borderId="19" xfId="52" applyFont="1" applyBorder="1" applyAlignment="1" applyProtection="1">
      <alignment horizontal="center"/>
      <protection hidden="1"/>
    </xf>
    <xf numFmtId="0" fontId="28" fillId="0" borderId="20" xfId="52" applyFont="1" applyBorder="1" applyAlignment="1" applyProtection="1">
      <alignment horizontal="center"/>
      <protection hidden="1"/>
    </xf>
    <xf numFmtId="0" fontId="28" fillId="0" borderId="21" xfId="52" applyFont="1" applyBorder="1" applyAlignment="1" applyProtection="1">
      <alignment horizontal="center"/>
      <protection hidden="1"/>
    </xf>
    <xf numFmtId="0" fontId="10" fillId="0" borderId="19" xfId="52" applyFont="1" applyBorder="1" applyAlignment="1" applyProtection="1">
      <alignment horizontal="center" vertical="center"/>
      <protection hidden="1"/>
    </xf>
    <xf numFmtId="9" fontId="24" fillId="0" borderId="10" xfId="56" applyNumberFormat="1" applyFont="1" applyBorder="1" applyAlignment="1" applyProtection="1">
      <alignment horizontal="center" vertical="center"/>
      <protection hidden="1"/>
    </xf>
    <xf numFmtId="0" fontId="31" fillId="0" borderId="22" xfId="52" applyFont="1" applyBorder="1" applyAlignment="1" applyProtection="1">
      <alignment horizontal="center"/>
      <protection hidden="1"/>
    </xf>
    <xf numFmtId="0" fontId="31" fillId="0" borderId="23" xfId="52" applyFont="1" applyBorder="1" applyAlignment="1" applyProtection="1">
      <alignment horizontal="center"/>
      <protection hidden="1"/>
    </xf>
    <xf numFmtId="0" fontId="50" fillId="0" borderId="22" xfId="52" applyFont="1" applyBorder="1" applyAlignment="1" applyProtection="1">
      <alignment horizontal="center"/>
      <protection hidden="1"/>
    </xf>
    <xf numFmtId="0" fontId="50" fillId="0" borderId="23" xfId="52" applyFont="1" applyBorder="1" applyAlignment="1" applyProtection="1">
      <alignment horizontal="center"/>
      <protection hidden="1"/>
    </xf>
    <xf numFmtId="0" fontId="21" fillId="0" borderId="10" xfId="52" applyFont="1" applyBorder="1" applyAlignment="1" applyProtection="1">
      <alignment horizontal="center" vertical="center"/>
      <protection hidden="1"/>
    </xf>
    <xf numFmtId="0" fontId="21" fillId="0" borderId="10" xfId="52" applyFont="1" applyBorder="1" applyAlignment="1" applyProtection="1">
      <alignment vertical="center"/>
      <protection hidden="1"/>
    </xf>
    <xf numFmtId="0" fontId="21" fillId="0" borderId="10" xfId="52" applyFont="1" applyBorder="1" applyAlignment="1" applyProtection="1">
      <alignment horizontal="center" vertical="top" wrapText="1"/>
      <protection/>
    </xf>
    <xf numFmtId="0" fontId="29" fillId="0" borderId="22" xfId="52" applyFont="1" applyBorder="1" applyAlignment="1" applyProtection="1">
      <alignment horizontal="center"/>
      <protection hidden="1"/>
    </xf>
    <xf numFmtId="0" fontId="29" fillId="0" borderId="23" xfId="52" applyFont="1" applyBorder="1" applyAlignment="1" applyProtection="1">
      <alignment horizontal="center"/>
      <protection hidden="1"/>
    </xf>
    <xf numFmtId="0" fontId="14" fillId="0" borderId="22" xfId="52" applyFont="1" applyBorder="1" applyAlignment="1" applyProtection="1">
      <alignment horizontal="center"/>
      <protection hidden="1"/>
    </xf>
    <xf numFmtId="0" fontId="14" fillId="0" borderId="23" xfId="52" applyFont="1" applyBorder="1" applyAlignment="1" applyProtection="1">
      <alignment horizontal="center"/>
      <protection hidden="1"/>
    </xf>
    <xf numFmtId="0" fontId="30" fillId="0" borderId="22" xfId="52" applyFont="1" applyBorder="1" applyAlignment="1" applyProtection="1">
      <alignment horizontal="center"/>
      <protection hidden="1"/>
    </xf>
    <xf numFmtId="0" fontId="30" fillId="0" borderId="23" xfId="52" applyFont="1" applyBorder="1" applyAlignment="1" applyProtection="1">
      <alignment horizontal="center"/>
      <protection hidden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rmale 3" xfId="52"/>
    <cellStyle name="Nota" xfId="53"/>
    <cellStyle name="Output" xfId="54"/>
    <cellStyle name="Percent" xfId="55"/>
    <cellStyle name="Percentuale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10">
    <dxf>
      <font>
        <b/>
        <i val="0"/>
        <color rgb="FF6A1C4A"/>
      </font>
    </dxf>
    <dxf>
      <font>
        <b/>
        <i val="0"/>
        <color indexed="53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6A1C4A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6A1C4A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showGridLines="0" tabSelected="1" zoomScale="75" zoomScaleNormal="75" zoomScalePageLayoutView="0" workbookViewId="0" topLeftCell="A6">
      <selection activeCell="I14" sqref="I14"/>
    </sheetView>
  </sheetViews>
  <sheetFormatPr defaultColWidth="9.140625" defaultRowHeight="12.75"/>
  <cols>
    <col min="1" max="1" width="2.28125" style="2" customWidth="1"/>
    <col min="2" max="2" width="53.421875" style="2" customWidth="1"/>
    <col min="3" max="3" width="9.7109375" style="2" customWidth="1"/>
    <col min="4" max="4" width="10.7109375" style="2" customWidth="1"/>
    <col min="5" max="5" width="8.8515625" style="2" customWidth="1"/>
    <col min="6" max="6" width="10.7109375" style="2" customWidth="1"/>
    <col min="7" max="7" width="9.28125" style="2" customWidth="1"/>
    <col min="8" max="11" width="9.140625" style="2" customWidth="1"/>
    <col min="12" max="12" width="28.00390625" style="2" customWidth="1"/>
    <col min="13" max="16384" width="9.140625" style="2" customWidth="1"/>
  </cols>
  <sheetData>
    <row r="1" spans="2:14" ht="12" customHeight="1" thickBot="1">
      <c r="B1" s="5" t="s">
        <v>0</v>
      </c>
      <c r="C1" s="257"/>
      <c r="D1" s="257"/>
      <c r="E1" s="257"/>
      <c r="F1" s="257"/>
      <c r="G1" s="257"/>
      <c r="H1" s="257"/>
      <c r="I1" s="257"/>
      <c r="J1" s="1"/>
      <c r="K1" s="1"/>
      <c r="L1" s="1"/>
      <c r="M1" s="1"/>
      <c r="N1" s="1"/>
    </row>
    <row r="2" spans="2:14" ht="33" customHeight="1" thickBot="1">
      <c r="B2" s="261" t="s">
        <v>97</v>
      </c>
      <c r="C2" s="262"/>
      <c r="D2" s="262"/>
      <c r="E2" s="262"/>
      <c r="F2" s="262"/>
      <c r="G2" s="263"/>
      <c r="H2" s="32"/>
      <c r="I2" s="32"/>
      <c r="J2" s="1"/>
      <c r="K2" s="1"/>
      <c r="L2" s="1"/>
      <c r="M2" s="1"/>
      <c r="N2" s="1"/>
    </row>
    <row r="3" spans="2:8" ht="23.25" customHeight="1">
      <c r="B3" s="6"/>
      <c r="C3" s="6"/>
      <c r="D3" s="266" t="s">
        <v>98</v>
      </c>
      <c r="E3" s="266"/>
      <c r="F3" s="266"/>
      <c r="G3" s="266"/>
      <c r="H3" s="6"/>
    </row>
    <row r="4" spans="2:9" ht="16.5" customHeight="1">
      <c r="B4" s="15" t="s">
        <v>85</v>
      </c>
      <c r="C4" s="6"/>
      <c r="D4" s="258">
        <v>2012</v>
      </c>
      <c r="E4" s="259"/>
      <c r="F4" s="258">
        <v>2013</v>
      </c>
      <c r="G4" s="259"/>
      <c r="H4" s="59"/>
      <c r="I4" s="60"/>
    </row>
    <row r="5" spans="2:9" ht="15.75" customHeight="1">
      <c r="B5" s="57">
        <v>0.2</v>
      </c>
      <c r="D5" s="264" t="s">
        <v>72</v>
      </c>
      <c r="E5" s="265"/>
      <c r="F5" s="264" t="s">
        <v>73</v>
      </c>
      <c r="G5" s="265"/>
      <c r="H5" s="59"/>
      <c r="I5" s="60"/>
    </row>
    <row r="6" spans="2:9" ht="13.5" customHeight="1">
      <c r="B6" s="69" t="str">
        <f>IF(B5="","",IF(B5&gt;=70%,"elevata",IF(B5&lt;=40%,"bassa","normale")))</f>
        <v>bassa</v>
      </c>
      <c r="C6" s="6"/>
      <c r="H6" s="59"/>
      <c r="I6" s="60"/>
    </row>
    <row r="7" spans="2:9" ht="13.5" customHeight="1">
      <c r="B7" s="6"/>
      <c r="C7" s="6"/>
      <c r="H7" s="59"/>
      <c r="I7" s="60"/>
    </row>
    <row r="8" spans="2:9" ht="15">
      <c r="B8" s="15" t="s">
        <v>2</v>
      </c>
      <c r="C8" s="6"/>
      <c r="D8" s="267" t="s">
        <v>1</v>
      </c>
      <c r="E8" s="268"/>
      <c r="F8" s="267" t="s">
        <v>1</v>
      </c>
      <c r="G8" s="268"/>
      <c r="H8" s="59"/>
      <c r="I8" s="60"/>
    </row>
    <row r="9" spans="2:9" ht="15.75" customHeight="1">
      <c r="B9" s="18" t="s">
        <v>3</v>
      </c>
      <c r="C9" s="6"/>
      <c r="D9" s="252"/>
      <c r="E9" s="252"/>
      <c r="F9" s="252"/>
      <c r="G9" s="252"/>
      <c r="H9" s="59"/>
      <c r="I9" s="60"/>
    </row>
    <row r="10" spans="2:9" ht="15.75" customHeight="1">
      <c r="B10" s="18" t="s">
        <v>4</v>
      </c>
      <c r="C10" s="6"/>
      <c r="D10" s="252"/>
      <c r="E10" s="252"/>
      <c r="F10" s="252"/>
      <c r="G10" s="252"/>
      <c r="H10" s="59"/>
      <c r="I10" s="60"/>
    </row>
    <row r="11" spans="2:9" ht="15.75" customHeight="1">
      <c r="B11" s="18" t="s">
        <v>5</v>
      </c>
      <c r="C11" s="6"/>
      <c r="D11" s="252"/>
      <c r="E11" s="252"/>
      <c r="F11" s="252"/>
      <c r="G11" s="252"/>
      <c r="H11" s="59"/>
      <c r="I11" s="60"/>
    </row>
    <row r="12" spans="2:9" ht="16.5" customHeight="1">
      <c r="B12" s="16" t="s">
        <v>6</v>
      </c>
      <c r="C12" s="17"/>
      <c r="D12" s="260">
        <f>IF(D9="","",SUM(D9:D11))</f>
      </c>
      <c r="E12" s="260"/>
      <c r="F12" s="269">
        <f>IF(F9="","",SUM(F9:F11))</f>
      </c>
      <c r="G12" s="270"/>
      <c r="H12" s="59"/>
      <c r="I12" s="60"/>
    </row>
    <row r="13" spans="2:9" ht="15.75" customHeight="1">
      <c r="B13" s="18" t="s">
        <v>7</v>
      </c>
      <c r="C13" s="6"/>
      <c r="D13" s="252"/>
      <c r="E13" s="252"/>
      <c r="F13" s="252"/>
      <c r="G13" s="252"/>
      <c r="H13" s="59"/>
      <c r="I13" s="60"/>
    </row>
    <row r="14" spans="2:9" ht="15.75" customHeight="1">
      <c r="B14" s="18" t="s">
        <v>8</v>
      </c>
      <c r="C14" s="6"/>
      <c r="D14" s="252"/>
      <c r="E14" s="252"/>
      <c r="F14" s="252"/>
      <c r="G14" s="252"/>
      <c r="H14" s="59"/>
      <c r="I14" s="60"/>
    </row>
    <row r="15" spans="2:9" ht="15.75" customHeight="1">
      <c r="B15" s="18" t="s">
        <v>9</v>
      </c>
      <c r="C15" s="6"/>
      <c r="D15" s="252"/>
      <c r="E15" s="252"/>
      <c r="F15" s="252"/>
      <c r="G15" s="252"/>
      <c r="H15" s="59"/>
      <c r="I15" s="60"/>
    </row>
    <row r="16" spans="2:9" ht="16.5" customHeight="1">
      <c r="B16" s="33" t="s">
        <v>10</v>
      </c>
      <c r="C16" s="17"/>
      <c r="D16" s="255">
        <f>IF(D13="","",SUM(D13:D15))</f>
      </c>
      <c r="E16" s="256"/>
      <c r="F16" s="255">
        <f>IF(F13="","",SUM(F13:F15))</f>
      </c>
      <c r="G16" s="256"/>
      <c r="H16" s="59"/>
      <c r="I16" s="60"/>
    </row>
    <row r="17" spans="1:9" ht="6.75" customHeight="1">
      <c r="A17" s="3"/>
      <c r="B17" s="36"/>
      <c r="C17" s="37"/>
      <c r="D17" s="38"/>
      <c r="E17" s="34"/>
      <c r="F17" s="35"/>
      <c r="G17" s="34"/>
      <c r="H17" s="61"/>
      <c r="I17" s="60"/>
    </row>
    <row r="18" spans="2:9" ht="15.75" customHeight="1">
      <c r="B18" s="20" t="s">
        <v>11</v>
      </c>
      <c r="C18" s="6"/>
      <c r="D18" s="267" t="s">
        <v>1</v>
      </c>
      <c r="E18" s="268"/>
      <c r="F18" s="267" t="s">
        <v>1</v>
      </c>
      <c r="G18" s="268"/>
      <c r="H18" s="59"/>
      <c r="I18" s="60"/>
    </row>
    <row r="19" spans="2:9" ht="15.75" customHeight="1">
      <c r="B19" s="21" t="s">
        <v>23</v>
      </c>
      <c r="C19" s="6"/>
      <c r="D19" s="253"/>
      <c r="E19" s="254"/>
      <c r="F19" s="253"/>
      <c r="G19" s="254"/>
      <c r="H19" s="59"/>
      <c r="I19" s="60"/>
    </row>
    <row r="20" spans="2:9" ht="15.75" customHeight="1">
      <c r="B20" s="21" t="s">
        <v>12</v>
      </c>
      <c r="C20" s="6"/>
      <c r="D20" s="253"/>
      <c r="E20" s="254"/>
      <c r="F20" s="253"/>
      <c r="G20" s="254"/>
      <c r="H20" s="59"/>
      <c r="I20" s="60"/>
    </row>
    <row r="21" spans="2:9" ht="15.75" customHeight="1">
      <c r="B21" s="21" t="s">
        <v>71</v>
      </c>
      <c r="C21" s="6"/>
      <c r="D21" s="253"/>
      <c r="E21" s="254"/>
      <c r="F21" s="253"/>
      <c r="G21" s="254"/>
      <c r="H21" s="59"/>
      <c r="I21" s="60"/>
    </row>
    <row r="22" spans="2:9" ht="15.75" customHeight="1">
      <c r="B22" s="21" t="s">
        <v>13</v>
      </c>
      <c r="C22" s="6"/>
      <c r="D22" s="253"/>
      <c r="E22" s="254"/>
      <c r="F22" s="253"/>
      <c r="G22" s="254"/>
      <c r="H22" s="59"/>
      <c r="I22" s="60"/>
    </row>
    <row r="23" spans="2:9" ht="15.75" customHeight="1">
      <c r="B23" s="22" t="s">
        <v>14</v>
      </c>
      <c r="C23" s="6"/>
      <c r="D23" s="253"/>
      <c r="E23" s="254"/>
      <c r="F23" s="253"/>
      <c r="G23" s="254"/>
      <c r="H23" s="59"/>
      <c r="I23" s="60"/>
    </row>
    <row r="24" spans="2:9" ht="6" customHeight="1">
      <c r="B24" s="30"/>
      <c r="C24" s="6"/>
      <c r="D24" s="7"/>
      <c r="E24" s="8"/>
      <c r="F24" s="7"/>
      <c r="G24" s="9"/>
      <c r="H24" s="59"/>
      <c r="I24" s="60"/>
    </row>
    <row r="25" spans="2:9" ht="15">
      <c r="B25" s="44" t="s">
        <v>15</v>
      </c>
      <c r="C25" s="6"/>
      <c r="D25" s="247" t="s">
        <v>16</v>
      </c>
      <c r="E25" s="248" t="s">
        <v>17</v>
      </c>
      <c r="F25" s="247" t="s">
        <v>16</v>
      </c>
      <c r="G25" s="248" t="s">
        <v>17</v>
      </c>
      <c r="H25" s="59"/>
      <c r="I25" s="60"/>
    </row>
    <row r="26" spans="2:9" ht="12" customHeight="1">
      <c r="B26" s="43" t="s">
        <v>18</v>
      </c>
      <c r="C26" s="6"/>
      <c r="D26" s="247"/>
      <c r="E26" s="248"/>
      <c r="F26" s="247"/>
      <c r="G26" s="248"/>
      <c r="H26" s="59"/>
      <c r="I26" s="60"/>
    </row>
    <row r="27" spans="2:9" ht="15.75" customHeight="1">
      <c r="B27" s="18" t="s">
        <v>70</v>
      </c>
      <c r="C27" s="25" t="s">
        <v>19</v>
      </c>
      <c r="D27" s="26">
        <f>IF(OR(D11="",D15="",D14=""),"",IF(D11=0,0,(D15+D14)/D11))</f>
      </c>
      <c r="E27" s="31">
        <f>IF(D27="","",IF(D27&gt;=100%,3,IF(D27&lt;=0,0,IF(D27&lt;=50%,1,2))))</f>
      </c>
      <c r="F27" s="26">
        <f>IF(OR(F11="",F15="",F14=""),"",IF(F11=0,0,(F15+F14)/F11))</f>
      </c>
      <c r="G27" s="31">
        <f>IF(F27="","",IF(F27&gt;=100%,3,IF(F27&lt;=0,0,IF(F27&lt;=50%,1,2))))</f>
      </c>
      <c r="H27" s="59"/>
      <c r="I27" s="60"/>
    </row>
    <row r="28" spans="2:9" ht="15.75" customHeight="1">
      <c r="B28" s="18" t="s">
        <v>20</v>
      </c>
      <c r="C28" s="25" t="s">
        <v>22</v>
      </c>
      <c r="D28" s="27">
        <f>IF(OR(D16="",D15=""),"",IF(D16=0,0,(D15/D16)))</f>
      </c>
      <c r="E28" s="31">
        <f>IF(D28="","",IF(D28&gt;=10%,3,IF(D28&lt;=0,0,IF(D28&gt;6%,2,1))))</f>
      </c>
      <c r="F28" s="27">
        <f>IF(OR(F16="",F15=""),"",IF(F16=0,0,(F15/F16)))</f>
      </c>
      <c r="G28" s="31">
        <f>IF(F28="","",IF(F28&gt;=10%,3,IF(F28&lt;=0,0,IF(F28&gt;6%,2,1))))</f>
      </c>
      <c r="H28" s="59"/>
      <c r="I28" s="60"/>
    </row>
    <row r="29" spans="2:9" ht="15.75" customHeight="1">
      <c r="B29" s="18" t="s">
        <v>67</v>
      </c>
      <c r="C29" s="25" t="s">
        <v>66</v>
      </c>
      <c r="D29" s="28">
        <f>IF(OR(D22="",D21=""),"",IF(D22=0,"n.c.",D21/D22))</f>
      </c>
      <c r="E29" s="31">
        <f>IF(D29="","",IF(D29&gt;=2,3,IF(D29&lt;1,0,IF(D29&gt;=1.5,2,1))))</f>
      </c>
      <c r="F29" s="28">
        <f>IF(OR(F22="",F21=""),"",IF(F22=0,"n.c.",F21/F22))</f>
      </c>
      <c r="G29" s="31">
        <f>IF(F29="","",IF(F29&gt;=2,3,IF(F29&lt;1,0,IF(F29&gt;=1.5,2,1))))</f>
      </c>
      <c r="H29" s="59"/>
      <c r="I29" s="60"/>
    </row>
    <row r="30" spans="2:9" ht="15.75" customHeight="1">
      <c r="B30" s="19" t="s">
        <v>21</v>
      </c>
      <c r="C30" s="25" t="s">
        <v>94</v>
      </c>
      <c r="D30" s="29">
        <f>IF(OR(D19="",D21=""),"",IF(D19=0,0,D21/D19))</f>
      </c>
      <c r="E30" s="31">
        <f>IF(D30="","",IF(D30&gt;=8%,3,IF(D30&lt;3%,0,IF(D30&gt;=5%,2,1))))</f>
      </c>
      <c r="F30" s="29">
        <f>IF(OR(F19="",F21=""),"",IF(F19=0,0,F21/F19))</f>
      </c>
      <c r="G30" s="31">
        <f>IF(F30="","",IF(F30&gt;=8%,3,IF(F30&lt;3%,0,IF(F30&gt;=5%,2,1))))</f>
      </c>
      <c r="H30" s="59"/>
      <c r="I30" s="60"/>
    </row>
    <row r="31" spans="1:9" ht="8.25" customHeight="1">
      <c r="A31" s="3"/>
      <c r="B31" s="42"/>
      <c r="C31" s="10"/>
      <c r="D31" s="11"/>
      <c r="E31" s="239">
        <f>IF(AND(E27="",E28="",E29="",E30=""),"",SUM(E27:E30))</f>
      </c>
      <c r="F31" s="240"/>
      <c r="G31" s="239">
        <f>IF(AND(G27="",G28="",G29="",G30=""),"",SUM(G27:G30))</f>
      </c>
      <c r="H31" s="59"/>
      <c r="I31" s="60"/>
    </row>
    <row r="32" spans="1:26" ht="15">
      <c r="A32" s="3"/>
      <c r="B32" s="42"/>
      <c r="C32" s="10"/>
      <c r="D32" s="11"/>
      <c r="E32" s="241">
        <f>IF(E31="","",IF(D19="","",SUM(E27:E30)))</f>
      </c>
      <c r="F32" s="240"/>
      <c r="G32" s="241">
        <f>IF(G31="","",IF(F19="","",SUM(G27:G30)))</f>
      </c>
      <c r="H32" s="59"/>
      <c r="I32" s="60"/>
      <c r="J32" s="51"/>
      <c r="K32" s="53"/>
      <c r="L32" s="53"/>
      <c r="M32" s="53"/>
      <c r="N32" s="53"/>
      <c r="O32" s="53"/>
      <c r="P32" s="53"/>
      <c r="Q32" s="53"/>
      <c r="R32" s="53"/>
      <c r="S32" s="53"/>
      <c r="T32" s="51"/>
      <c r="U32" s="51"/>
      <c r="V32" s="51"/>
      <c r="W32" s="51"/>
      <c r="X32" s="51"/>
      <c r="Y32" s="51"/>
      <c r="Z32" s="51"/>
    </row>
    <row r="33" spans="1:26" ht="9" customHeight="1">
      <c r="A33" s="3"/>
      <c r="B33" s="42"/>
      <c r="C33" s="10"/>
      <c r="D33" s="12"/>
      <c r="E33" s="242"/>
      <c r="F33" s="243"/>
      <c r="G33" s="242"/>
      <c r="H33" s="59"/>
      <c r="I33" s="60"/>
      <c r="J33" s="51"/>
      <c r="K33" s="53"/>
      <c r="L33" s="53"/>
      <c r="M33" s="53"/>
      <c r="N33" s="53"/>
      <c r="O33" s="53"/>
      <c r="P33" s="53"/>
      <c r="Q33" s="53"/>
      <c r="R33" s="53"/>
      <c r="S33" s="53"/>
      <c r="T33" s="51"/>
      <c r="U33" s="51"/>
      <c r="V33" s="51"/>
      <c r="W33" s="51"/>
      <c r="X33" s="51"/>
      <c r="Y33" s="51"/>
      <c r="Z33" s="51"/>
    </row>
    <row r="34" spans="2:26" ht="15.75">
      <c r="B34" s="23" t="s">
        <v>96</v>
      </c>
      <c r="C34" s="10"/>
      <c r="D34" s="11"/>
      <c r="E34" s="13">
        <f>IF(E32="","",IF(E32=12,"A",IF(E32&lt;2,"N.A.",IF(E32&lt;=4,"D",IF(E32&lt;=8,"C","B")))))</f>
      </c>
      <c r="F34" s="11"/>
      <c r="G34" s="13">
        <f>IF(G32="","",IF(G32=12,"A",IF(G32&lt;2,"N.A.",IF(G32&lt;=4,"D",IF(G32&lt;=8,"C","B")))))</f>
      </c>
      <c r="H34" s="59"/>
      <c r="I34" s="60"/>
      <c r="J34" s="51"/>
      <c r="K34" s="54"/>
      <c r="L34" s="54"/>
      <c r="M34" s="54"/>
      <c r="N34" s="53"/>
      <c r="O34" s="53"/>
      <c r="P34" s="53"/>
      <c r="Q34" s="53"/>
      <c r="R34" s="53"/>
      <c r="S34" s="53"/>
      <c r="T34" s="51"/>
      <c r="U34" s="51"/>
      <c r="V34" s="51"/>
      <c r="W34" s="51"/>
      <c r="X34" s="51"/>
      <c r="Y34" s="51"/>
      <c r="Z34" s="51"/>
    </row>
    <row r="35" spans="2:26" s="3" customFormat="1" ht="13.5" customHeight="1">
      <c r="B35" s="18" t="s">
        <v>25</v>
      </c>
      <c r="C35" s="62"/>
      <c r="D35" s="63"/>
      <c r="E35" s="63"/>
      <c r="F35" s="63"/>
      <c r="G35" s="63"/>
      <c r="H35" s="63"/>
      <c r="I35" s="63"/>
      <c r="J35" s="47"/>
      <c r="K35" s="47"/>
      <c r="L35" s="47"/>
      <c r="M35" s="47"/>
      <c r="N35" s="54"/>
      <c r="O35" s="54"/>
      <c r="P35" s="54"/>
      <c r="Q35" s="54"/>
      <c r="R35" s="54"/>
      <c r="S35" s="54"/>
      <c r="T35" s="47"/>
      <c r="U35" s="47"/>
      <c r="V35" s="47"/>
      <c r="W35" s="47"/>
      <c r="X35" s="47"/>
      <c r="Y35" s="47"/>
      <c r="Z35" s="47"/>
    </row>
    <row r="36" spans="2:26" s="3" customFormat="1" ht="15" thickBot="1">
      <c r="B36" s="18" t="s">
        <v>24</v>
      </c>
      <c r="C36" s="62"/>
      <c r="D36" s="63"/>
      <c r="E36" s="63"/>
      <c r="F36" s="63"/>
      <c r="G36" s="63"/>
      <c r="H36" s="63"/>
      <c r="I36" s="63"/>
      <c r="J36" s="47"/>
      <c r="K36" s="47"/>
      <c r="L36" s="47"/>
      <c r="M36" s="47"/>
      <c r="N36" s="54"/>
      <c r="O36" s="54"/>
      <c r="P36" s="54"/>
      <c r="Q36" s="54"/>
      <c r="R36" s="54"/>
      <c r="S36" s="54"/>
      <c r="T36" s="47"/>
      <c r="U36" s="47"/>
      <c r="V36" s="47"/>
      <c r="W36" s="47"/>
      <c r="X36" s="47"/>
      <c r="Y36" s="47"/>
      <c r="Z36" s="47"/>
    </row>
    <row r="37" spans="2:26" ht="19.5" customHeight="1" thickBot="1">
      <c r="B37" s="18" t="s">
        <v>68</v>
      </c>
      <c r="C37" s="60"/>
      <c r="D37" s="249">
        <f>IF(OR(E34="",G34=""),"",IF(OR(SUM(E27:E30)&lt;2,SUM(G27:G30)&lt;2),"NEGATIVO",(VLOOKUP(CONCATENATE(E34,G34),K38:L53,2,0))))</f>
      </c>
      <c r="E37" s="250"/>
      <c r="F37" s="250"/>
      <c r="G37" s="251"/>
      <c r="H37" s="60"/>
      <c r="I37" s="60"/>
      <c r="J37" s="47"/>
      <c r="K37" s="47"/>
      <c r="L37" s="47"/>
      <c r="M37" s="51"/>
      <c r="N37" s="53"/>
      <c r="O37" s="53"/>
      <c r="P37" s="53"/>
      <c r="Q37" s="53"/>
      <c r="R37" s="53"/>
      <c r="S37" s="53"/>
      <c r="T37" s="51"/>
      <c r="U37" s="51"/>
      <c r="V37" s="51"/>
      <c r="W37" s="51"/>
      <c r="X37" s="51"/>
      <c r="Y37" s="51"/>
      <c r="Z37" s="51"/>
    </row>
    <row r="38" spans="2:26" ht="19.5" customHeight="1" thickBot="1">
      <c r="B38" s="19" t="s">
        <v>69</v>
      </c>
      <c r="C38" s="60"/>
      <c r="D38" s="244">
        <f>IF(D37="","",IF(B5="","INSERIRE GARANZIE",VLOOKUP(CONCATENATE(D37,B6),F65:G79,2,FALSE)))</f>
      </c>
      <c r="E38" s="245"/>
      <c r="F38" s="245"/>
      <c r="G38" s="246"/>
      <c r="H38" s="60"/>
      <c r="I38" s="60"/>
      <c r="J38" s="47"/>
      <c r="K38" s="64" t="s">
        <v>30</v>
      </c>
      <c r="L38" s="65" t="s">
        <v>26</v>
      </c>
      <c r="N38" s="53"/>
      <c r="O38" s="53"/>
      <c r="P38" s="53"/>
      <c r="Q38" s="53"/>
      <c r="R38" s="53"/>
      <c r="S38" s="53"/>
      <c r="T38" s="45"/>
      <c r="U38" s="45"/>
      <c r="V38" s="45"/>
      <c r="W38" s="45"/>
      <c r="X38" s="45"/>
      <c r="Y38" s="45"/>
      <c r="Z38" s="45"/>
    </row>
    <row r="39" spans="2:26" ht="15" customHeight="1">
      <c r="B39" s="24"/>
      <c r="C39" s="6"/>
      <c r="D39" s="6"/>
      <c r="E39" s="58"/>
      <c r="F39" s="58"/>
      <c r="G39" s="58"/>
      <c r="H39" s="6"/>
      <c r="J39" s="46"/>
      <c r="K39" s="64" t="s">
        <v>32</v>
      </c>
      <c r="L39" s="65" t="s">
        <v>27</v>
      </c>
      <c r="M39" s="45"/>
      <c r="N39" s="53"/>
      <c r="O39" s="53"/>
      <c r="P39" s="53"/>
      <c r="Q39" s="53"/>
      <c r="R39" s="53"/>
      <c r="S39" s="53"/>
      <c r="T39" s="45"/>
      <c r="U39" s="45"/>
      <c r="V39" s="45"/>
      <c r="W39" s="45"/>
      <c r="X39" s="45"/>
      <c r="Y39" s="45"/>
      <c r="Z39" s="45"/>
    </row>
    <row r="40" spans="2:26" ht="15">
      <c r="B40" s="23" t="s">
        <v>95</v>
      </c>
      <c r="C40" s="6"/>
      <c r="F40" s="278" t="s">
        <v>76</v>
      </c>
      <c r="G40" s="278"/>
      <c r="H40" s="278"/>
      <c r="J40" s="46"/>
      <c r="K40" s="64" t="s">
        <v>35</v>
      </c>
      <c r="L40" s="65" t="s">
        <v>28</v>
      </c>
      <c r="M40" s="45"/>
      <c r="N40" s="53"/>
      <c r="O40" s="53"/>
      <c r="P40" s="53"/>
      <c r="Q40" s="53"/>
      <c r="R40" s="53"/>
      <c r="S40" s="53"/>
      <c r="T40" s="45"/>
      <c r="U40" s="45"/>
      <c r="V40" s="45"/>
      <c r="W40" s="45"/>
      <c r="X40" s="45"/>
      <c r="Y40" s="45"/>
      <c r="Z40" s="45"/>
    </row>
    <row r="41" spans="2:26" ht="13.5" customHeight="1">
      <c r="B41" s="39" t="str">
        <f>"Fascia attribuita alle classi:"&amp;CONCATENATE(K58,L58)</f>
        <v>Fascia attribuita alle classi:    AA   =  OTTIMO</v>
      </c>
      <c r="C41" s="6"/>
      <c r="F41" s="278"/>
      <c r="G41" s="278"/>
      <c r="H41" s="278"/>
      <c r="J41" s="46"/>
      <c r="K41" s="64" t="s">
        <v>41</v>
      </c>
      <c r="L41" s="65" t="s">
        <v>29</v>
      </c>
      <c r="M41" s="45"/>
      <c r="N41" s="53"/>
      <c r="O41" s="53"/>
      <c r="P41" s="53"/>
      <c r="Q41" s="53"/>
      <c r="R41" s="53"/>
      <c r="S41" s="53"/>
      <c r="T41" s="45"/>
      <c r="U41" s="45"/>
      <c r="V41" s="45"/>
      <c r="W41" s="45"/>
      <c r="X41" s="45"/>
      <c r="Y41" s="45"/>
      <c r="Z41" s="45"/>
    </row>
    <row r="42" spans="2:26" ht="13.5" customHeight="1">
      <c r="B42" s="40" t="str">
        <f aca="true" t="shared" si="0" ref="B42:B52">"Fascia attribuita alle classi:"&amp;CONCATENATE(K59,L59)</f>
        <v>Fascia attribuita alle classi:    BA   =  OTTIMO</v>
      </c>
      <c r="C42" s="6"/>
      <c r="D42" s="279" t="s">
        <v>75</v>
      </c>
      <c r="E42" s="279"/>
      <c r="F42" s="280" t="s">
        <v>77</v>
      </c>
      <c r="G42" s="280" t="s">
        <v>78</v>
      </c>
      <c r="H42" s="280" t="s">
        <v>79</v>
      </c>
      <c r="J42" s="46"/>
      <c r="K42" s="64" t="s">
        <v>31</v>
      </c>
      <c r="L42" s="65" t="s">
        <v>26</v>
      </c>
      <c r="M42" s="45"/>
      <c r="N42" s="53"/>
      <c r="O42" s="53"/>
      <c r="P42" s="53"/>
      <c r="Q42" s="53"/>
      <c r="R42" s="53"/>
      <c r="S42" s="53"/>
      <c r="T42" s="45"/>
      <c r="U42" s="45"/>
      <c r="V42" s="45"/>
      <c r="W42" s="45"/>
      <c r="X42" s="45"/>
      <c r="Y42" s="45"/>
      <c r="Z42" s="45"/>
    </row>
    <row r="43" spans="2:26" ht="13.5" customHeight="1">
      <c r="B43" s="40" t="str">
        <f t="shared" si="0"/>
        <v>Fascia attribuita alle classi:    AB   =  BUONO</v>
      </c>
      <c r="C43" s="6"/>
      <c r="D43" s="279"/>
      <c r="E43" s="279"/>
      <c r="F43" s="280"/>
      <c r="G43" s="280"/>
      <c r="H43" s="280"/>
      <c r="J43" s="45"/>
      <c r="K43" s="64" t="s">
        <v>33</v>
      </c>
      <c r="L43" s="65" t="s">
        <v>27</v>
      </c>
      <c r="M43" s="45"/>
      <c r="N43" s="53"/>
      <c r="O43" s="53"/>
      <c r="P43" s="53"/>
      <c r="Q43" s="53"/>
      <c r="R43" s="53"/>
      <c r="S43" s="53"/>
      <c r="T43" s="45"/>
      <c r="U43" s="45"/>
      <c r="V43" s="45"/>
      <c r="W43" s="45"/>
      <c r="X43" s="45"/>
      <c r="Y43" s="45"/>
      <c r="Z43" s="45"/>
    </row>
    <row r="44" spans="2:26" ht="13.5" customHeight="1">
      <c r="B44" s="40" t="str">
        <f t="shared" si="0"/>
        <v>Fascia attribuita alle classi:    BB   =  BUONO</v>
      </c>
      <c r="C44" s="6"/>
      <c r="D44" s="281" t="s">
        <v>80</v>
      </c>
      <c r="E44" s="282"/>
      <c r="F44" s="68">
        <v>60</v>
      </c>
      <c r="G44" s="68">
        <v>75</v>
      </c>
      <c r="H44" s="68">
        <v>100</v>
      </c>
      <c r="J44" s="45"/>
      <c r="K44" s="64" t="s">
        <v>36</v>
      </c>
      <c r="L44" s="65" t="s">
        <v>28</v>
      </c>
      <c r="M44" s="45"/>
      <c r="N44" s="53"/>
      <c r="O44" s="53"/>
      <c r="P44" s="53"/>
      <c r="Q44" s="53"/>
      <c r="R44" s="53"/>
      <c r="S44" s="53"/>
      <c r="T44" s="45"/>
      <c r="U44" s="45"/>
      <c r="V44" s="45"/>
      <c r="W44" s="45"/>
      <c r="X44" s="45"/>
      <c r="Y44" s="45"/>
      <c r="Z44" s="45"/>
    </row>
    <row r="45" spans="2:26" ht="13.5" customHeight="1">
      <c r="B45" s="40" t="str">
        <f t="shared" si="0"/>
        <v>Fascia attribuita alle classi:    CA   =  BUONO</v>
      </c>
      <c r="C45" s="6"/>
      <c r="D45" s="283" t="s">
        <v>81</v>
      </c>
      <c r="E45" s="284"/>
      <c r="F45" s="68">
        <v>75</v>
      </c>
      <c r="G45" s="68">
        <v>100</v>
      </c>
      <c r="H45" s="68">
        <v>220</v>
      </c>
      <c r="I45" s="60"/>
      <c r="J45" s="46"/>
      <c r="K45" s="64" t="s">
        <v>40</v>
      </c>
      <c r="L45" s="65" t="s">
        <v>29</v>
      </c>
      <c r="M45" s="45"/>
      <c r="N45" s="53"/>
      <c r="O45" s="53"/>
      <c r="P45" s="53"/>
      <c r="Q45" s="53"/>
      <c r="R45" s="53"/>
      <c r="S45" s="53"/>
      <c r="T45" s="45"/>
      <c r="U45" s="45"/>
      <c r="V45" s="45"/>
      <c r="W45" s="45"/>
      <c r="X45" s="45"/>
      <c r="Y45" s="45"/>
      <c r="Z45" s="45"/>
    </row>
    <row r="46" spans="2:26" ht="13.5" customHeight="1">
      <c r="B46" s="40" t="str">
        <f t="shared" si="0"/>
        <v>Fascia attribuita alle classi:    DA   =  BUONO</v>
      </c>
      <c r="C46" s="6"/>
      <c r="D46" s="285" t="s">
        <v>82</v>
      </c>
      <c r="E46" s="286"/>
      <c r="F46" s="68">
        <v>100</v>
      </c>
      <c r="G46" s="68">
        <v>220</v>
      </c>
      <c r="H46" s="68">
        <v>400</v>
      </c>
      <c r="I46" s="60"/>
      <c r="J46" s="46"/>
      <c r="K46" s="64" t="s">
        <v>34</v>
      </c>
      <c r="L46" s="65" t="s">
        <v>27</v>
      </c>
      <c r="M46" s="45"/>
      <c r="N46" s="53"/>
      <c r="O46" s="53"/>
      <c r="P46" s="53"/>
      <c r="Q46" s="53"/>
      <c r="R46" s="53"/>
      <c r="S46" s="53"/>
      <c r="T46" s="45"/>
      <c r="U46" s="45"/>
      <c r="V46" s="45"/>
      <c r="W46" s="45"/>
      <c r="X46" s="45"/>
      <c r="Y46" s="45"/>
      <c r="Z46" s="45"/>
    </row>
    <row r="47" spans="2:26" ht="13.5" customHeight="1">
      <c r="B47" s="40" t="str">
        <f t="shared" si="0"/>
        <v>Fascia attribuita alle classi:    AC   =  SODDISFACENTE</v>
      </c>
      <c r="C47" s="6"/>
      <c r="D47" s="274" t="s">
        <v>83</v>
      </c>
      <c r="E47" s="275"/>
      <c r="F47" s="68">
        <v>220</v>
      </c>
      <c r="G47" s="68">
        <v>400</v>
      </c>
      <c r="H47" s="68">
        <v>650</v>
      </c>
      <c r="I47" s="60"/>
      <c r="J47" s="46"/>
      <c r="K47" s="64" t="s">
        <v>44</v>
      </c>
      <c r="L47" s="65" t="s">
        <v>28</v>
      </c>
      <c r="M47" s="45"/>
      <c r="N47" s="53"/>
      <c r="O47" s="53"/>
      <c r="P47" s="53"/>
      <c r="Q47" s="53"/>
      <c r="R47" s="53"/>
      <c r="S47" s="53"/>
      <c r="T47" s="45"/>
      <c r="U47" s="45"/>
      <c r="V47" s="45"/>
      <c r="W47" s="45"/>
      <c r="X47" s="45"/>
      <c r="Y47" s="45"/>
      <c r="Z47" s="45"/>
    </row>
    <row r="48" spans="2:26" ht="13.5" customHeight="1">
      <c r="B48" s="40" t="str">
        <f t="shared" si="0"/>
        <v>Fascia attribuita alle classi:    BC   =  SODDISFACENTE</v>
      </c>
      <c r="C48" s="6"/>
      <c r="D48" s="276" t="s">
        <v>84</v>
      </c>
      <c r="E48" s="277"/>
      <c r="F48" s="223">
        <v>400</v>
      </c>
      <c r="G48" s="223">
        <v>650</v>
      </c>
      <c r="H48" s="223">
        <v>1000</v>
      </c>
      <c r="J48" s="46"/>
      <c r="K48" s="64" t="s">
        <v>37</v>
      </c>
      <c r="L48" s="65" t="s">
        <v>28</v>
      </c>
      <c r="M48" s="45"/>
      <c r="N48" s="53"/>
      <c r="O48" s="53"/>
      <c r="P48" s="53"/>
      <c r="Q48" s="53"/>
      <c r="R48" s="53"/>
      <c r="S48" s="53"/>
      <c r="T48" s="45"/>
      <c r="U48" s="45"/>
      <c r="V48" s="45"/>
      <c r="W48" s="45"/>
      <c r="X48" s="45"/>
      <c r="Y48" s="45"/>
      <c r="Z48" s="45"/>
    </row>
    <row r="49" spans="2:26" ht="13.5" customHeight="1">
      <c r="B49" s="40" t="str">
        <f t="shared" si="0"/>
        <v>Fascia attribuita alle classi:    CB   =  SODDISFACENTE</v>
      </c>
      <c r="C49" s="6"/>
      <c r="J49" s="46"/>
      <c r="K49" s="64" t="s">
        <v>42</v>
      </c>
      <c r="L49" s="65" t="s">
        <v>29</v>
      </c>
      <c r="M49" s="45"/>
      <c r="N49" s="53"/>
      <c r="O49" s="53"/>
      <c r="P49" s="53"/>
      <c r="Q49" s="53"/>
      <c r="R49" s="53"/>
      <c r="S49" s="53"/>
      <c r="T49" s="45"/>
      <c r="U49" s="45"/>
      <c r="V49" s="45"/>
      <c r="W49" s="45"/>
      <c r="X49" s="45"/>
      <c r="Y49" s="45"/>
      <c r="Z49" s="45"/>
    </row>
    <row r="50" spans="2:26" ht="13.5" customHeight="1">
      <c r="B50" s="40" t="str">
        <f t="shared" si="0"/>
        <v>Fascia attribuita alle classi:    DB   =  SODDISFACENTE</v>
      </c>
      <c r="C50" s="6"/>
      <c r="J50" s="46"/>
      <c r="K50" s="64" t="s">
        <v>45</v>
      </c>
      <c r="L50" s="65" t="s">
        <v>27</v>
      </c>
      <c r="M50" s="45"/>
      <c r="N50" s="53"/>
      <c r="O50" s="53"/>
      <c r="P50" s="53"/>
      <c r="Q50" s="53"/>
      <c r="R50" s="53"/>
      <c r="S50" s="53"/>
      <c r="T50" s="45"/>
      <c r="U50" s="45"/>
      <c r="V50" s="45"/>
      <c r="W50" s="45"/>
      <c r="X50" s="45"/>
      <c r="Y50" s="45"/>
      <c r="Z50" s="45"/>
    </row>
    <row r="51" spans="2:26" ht="13.5" customHeight="1">
      <c r="B51" s="40" t="str">
        <f t="shared" si="0"/>
        <v>Fascia attribuita alle classi:    DC   =  SODDISFACENTE</v>
      </c>
      <c r="C51" s="6"/>
      <c r="J51" s="46"/>
      <c r="K51" s="64" t="s">
        <v>38</v>
      </c>
      <c r="L51" s="65" t="s">
        <v>28</v>
      </c>
      <c r="M51" s="45"/>
      <c r="N51" s="53"/>
      <c r="O51" s="53"/>
      <c r="P51" s="53"/>
      <c r="Q51" s="53"/>
      <c r="R51" s="53"/>
      <c r="S51" s="53"/>
      <c r="T51" s="45"/>
      <c r="U51" s="45"/>
      <c r="V51" s="45"/>
      <c r="W51" s="45"/>
      <c r="X51" s="45"/>
      <c r="Y51" s="45"/>
      <c r="Z51" s="45"/>
    </row>
    <row r="52" spans="2:26" ht="13.5" customHeight="1">
      <c r="B52" s="40" t="str">
        <f t="shared" si="0"/>
        <v>Fascia attribuita alle classi:    CC   =  SODDISFACENTE</v>
      </c>
      <c r="C52" s="6"/>
      <c r="J52" s="46"/>
      <c r="K52" s="64" t="s">
        <v>39</v>
      </c>
      <c r="L52" s="65" t="s">
        <v>28</v>
      </c>
      <c r="M52" s="45"/>
      <c r="N52" s="53"/>
      <c r="O52" s="53"/>
      <c r="P52" s="53"/>
      <c r="Q52" s="53"/>
      <c r="R52" s="53"/>
      <c r="S52" s="53"/>
      <c r="T52" s="45"/>
      <c r="U52" s="45"/>
      <c r="V52" s="45"/>
      <c r="W52" s="45"/>
      <c r="X52" s="45"/>
      <c r="Y52" s="45"/>
      <c r="Z52" s="45"/>
    </row>
    <row r="53" spans="2:26" ht="13.5" customHeight="1">
      <c r="B53" s="40" t="str">
        <f>"Fascia attribuita alle classi:"&amp;CONCATENATE(K82,L82)</f>
        <v>Fascia attribuita alle classi:    AD   =  SCARSO</v>
      </c>
      <c r="C53" s="6"/>
      <c r="J53" s="46"/>
      <c r="K53" s="64" t="s">
        <v>43</v>
      </c>
      <c r="L53" s="65" t="s">
        <v>29</v>
      </c>
      <c r="M53" s="45"/>
      <c r="N53" s="53"/>
      <c r="O53" s="53"/>
      <c r="P53" s="53"/>
      <c r="Q53" s="53"/>
      <c r="R53" s="53"/>
      <c r="S53" s="53"/>
      <c r="T53" s="45"/>
      <c r="U53" s="45"/>
      <c r="V53" s="45"/>
      <c r="W53" s="45"/>
      <c r="X53" s="45"/>
      <c r="Y53" s="45"/>
      <c r="Z53" s="45"/>
    </row>
    <row r="54" spans="2:26" ht="13.5" customHeight="1">
      <c r="B54" s="40" t="str">
        <f>"Fascia attribuita alle classi:"&amp;CONCATENATE(K83,L83)</f>
        <v>Fascia attribuita alle classi:    BD   =  SCARSO</v>
      </c>
      <c r="C54" s="6"/>
      <c r="J54" s="46"/>
      <c r="K54" s="66"/>
      <c r="L54" s="67"/>
      <c r="M54" s="55"/>
      <c r="N54" s="53"/>
      <c r="O54" s="53"/>
      <c r="P54" s="53"/>
      <c r="Q54" s="53"/>
      <c r="R54" s="53"/>
      <c r="S54" s="53"/>
      <c r="T54" s="52"/>
      <c r="U54" s="52"/>
      <c r="V54" s="52"/>
      <c r="W54" s="52"/>
      <c r="X54" s="52"/>
      <c r="Y54" s="52"/>
      <c r="Z54" s="52"/>
    </row>
    <row r="55" spans="2:26" ht="13.5" customHeight="1">
      <c r="B55" s="40" t="str">
        <f>"Fascia attribuita alle classi:"&amp;CONCATENATE(K84,L84)</f>
        <v>Fascia attribuita alle classi:    CD   =  SCARSO</v>
      </c>
      <c r="C55" s="6"/>
      <c r="J55" s="56"/>
      <c r="K55" s="4"/>
      <c r="L55" s="4"/>
      <c r="M55" s="55"/>
      <c r="N55" s="53"/>
      <c r="O55" s="53"/>
      <c r="P55" s="53"/>
      <c r="Q55" s="53"/>
      <c r="R55" s="53"/>
      <c r="S55" s="53"/>
      <c r="T55" s="52"/>
      <c r="U55" s="52"/>
      <c r="V55" s="52"/>
      <c r="W55" s="52"/>
      <c r="X55" s="52"/>
      <c r="Y55" s="52"/>
      <c r="Z55" s="52"/>
    </row>
    <row r="56" spans="2:26" ht="13.5" customHeight="1">
      <c r="B56" s="41" t="str">
        <f>"Fascia attribuita alle classi:"&amp;CONCATENATE(K85,L85)</f>
        <v>Fascia attribuita alle classi:    DD   =  SCARSO</v>
      </c>
      <c r="C56" s="201"/>
      <c r="D56" s="201"/>
      <c r="E56" s="201"/>
      <c r="F56" s="201"/>
      <c r="G56" s="201"/>
      <c r="H56" s="201"/>
      <c r="I56" s="201"/>
      <c r="J56" s="202"/>
      <c r="K56" s="202"/>
      <c r="L56" s="202"/>
      <c r="M56" s="55"/>
      <c r="N56" s="53"/>
      <c r="O56" s="53"/>
      <c r="P56" s="53"/>
      <c r="Q56" s="53"/>
      <c r="R56" s="53"/>
      <c r="S56" s="53"/>
      <c r="T56" s="52"/>
      <c r="U56" s="52"/>
      <c r="V56" s="52"/>
      <c r="W56" s="52"/>
      <c r="X56" s="52"/>
      <c r="Y56" s="52"/>
      <c r="Z56" s="52"/>
    </row>
    <row r="57" spans="2:26" ht="15">
      <c r="B57" s="14"/>
      <c r="C57" s="201"/>
      <c r="D57" s="201"/>
      <c r="E57" s="201"/>
      <c r="F57" s="201"/>
      <c r="G57" s="201"/>
      <c r="H57" s="201"/>
      <c r="I57" s="201"/>
      <c r="J57" s="202"/>
      <c r="K57" s="202"/>
      <c r="L57" s="202"/>
      <c r="M57" s="55"/>
      <c r="N57" s="53"/>
      <c r="O57" s="53"/>
      <c r="P57" s="53"/>
      <c r="Q57" s="53"/>
      <c r="R57" s="53"/>
      <c r="S57" s="53"/>
      <c r="T57" s="52"/>
      <c r="U57" s="52"/>
      <c r="V57" s="52"/>
      <c r="W57" s="52"/>
      <c r="X57" s="52"/>
      <c r="Y57" s="52"/>
      <c r="Z57" s="52"/>
    </row>
    <row r="58" spans="2:26" ht="15">
      <c r="B58" s="48" t="s">
        <v>90</v>
      </c>
      <c r="C58" s="201"/>
      <c r="D58" s="201"/>
      <c r="E58" s="201"/>
      <c r="F58" s="201"/>
      <c r="G58" s="201"/>
      <c r="H58" s="201"/>
      <c r="I58" s="201"/>
      <c r="J58" s="202"/>
      <c r="K58" s="203" t="s">
        <v>47</v>
      </c>
      <c r="L58" s="204" t="s">
        <v>46</v>
      </c>
      <c r="M58" s="45"/>
      <c r="N58" s="53"/>
      <c r="O58" s="53"/>
      <c r="P58" s="53"/>
      <c r="Q58" s="53"/>
      <c r="R58" s="53"/>
      <c r="S58" s="53"/>
      <c r="T58" s="45"/>
      <c r="U58" s="45"/>
      <c r="V58" s="45"/>
      <c r="W58" s="45"/>
      <c r="X58" s="45"/>
      <c r="Y58" s="45"/>
      <c r="Z58" s="45"/>
    </row>
    <row r="59" spans="2:26" ht="15">
      <c r="B59" s="49" t="s">
        <v>91</v>
      </c>
      <c r="C59" s="201"/>
      <c r="D59" s="201"/>
      <c r="E59" s="201"/>
      <c r="F59" s="201"/>
      <c r="G59" s="201"/>
      <c r="H59" s="201"/>
      <c r="I59" s="201"/>
      <c r="J59" s="202"/>
      <c r="K59" s="203" t="s">
        <v>48</v>
      </c>
      <c r="L59" s="204" t="s">
        <v>46</v>
      </c>
      <c r="M59" s="45"/>
      <c r="N59" s="53"/>
      <c r="O59" s="53"/>
      <c r="P59" s="53"/>
      <c r="Q59" s="53"/>
      <c r="R59" s="53"/>
      <c r="S59" s="53"/>
      <c r="T59" s="45"/>
      <c r="U59" s="45"/>
      <c r="V59" s="45"/>
      <c r="W59" s="45"/>
      <c r="X59" s="45"/>
      <c r="Y59" s="45"/>
      <c r="Z59" s="45"/>
    </row>
    <row r="60" spans="2:26" ht="15">
      <c r="B60" s="49" t="s">
        <v>92</v>
      </c>
      <c r="C60" s="201"/>
      <c r="D60" s="201"/>
      <c r="E60" s="201"/>
      <c r="F60" s="201"/>
      <c r="G60" s="201"/>
      <c r="H60" s="201"/>
      <c r="I60" s="201"/>
      <c r="J60" s="202"/>
      <c r="K60" s="203" t="s">
        <v>49</v>
      </c>
      <c r="L60" s="204" t="s">
        <v>63</v>
      </c>
      <c r="M60" s="45"/>
      <c r="N60" s="53"/>
      <c r="O60" s="53"/>
      <c r="P60" s="53"/>
      <c r="Q60" s="53"/>
      <c r="R60" s="53"/>
      <c r="S60" s="53"/>
      <c r="T60" s="45"/>
      <c r="U60" s="45"/>
      <c r="V60" s="45"/>
      <c r="W60" s="45"/>
      <c r="X60" s="45"/>
      <c r="Y60" s="45"/>
      <c r="Z60" s="45"/>
    </row>
    <row r="61" spans="2:26" ht="15">
      <c r="B61" s="50" t="s">
        <v>93</v>
      </c>
      <c r="C61" s="201"/>
      <c r="D61" s="201"/>
      <c r="E61" s="201"/>
      <c r="F61" s="201"/>
      <c r="G61" s="201"/>
      <c r="H61" s="201"/>
      <c r="I61" s="201"/>
      <c r="J61" s="202"/>
      <c r="K61" s="203" t="s">
        <v>50</v>
      </c>
      <c r="L61" s="204" t="s">
        <v>63</v>
      </c>
      <c r="M61" s="45"/>
      <c r="N61" s="53"/>
      <c r="O61" s="53"/>
      <c r="P61" s="53"/>
      <c r="Q61" s="53"/>
      <c r="R61" s="53"/>
      <c r="S61" s="53"/>
      <c r="T61" s="45"/>
      <c r="U61" s="45"/>
      <c r="V61" s="45"/>
      <c r="W61" s="45"/>
      <c r="X61" s="45"/>
      <c r="Y61" s="45"/>
      <c r="Z61" s="45"/>
    </row>
    <row r="62" spans="3:26" ht="15">
      <c r="C62" s="201"/>
      <c r="D62" s="201"/>
      <c r="E62" s="201"/>
      <c r="F62" s="201"/>
      <c r="G62" s="201"/>
      <c r="H62" s="201"/>
      <c r="I62" s="201"/>
      <c r="J62" s="202"/>
      <c r="K62" s="203" t="s">
        <v>51</v>
      </c>
      <c r="L62" s="204" t="s">
        <v>63</v>
      </c>
      <c r="M62" s="45"/>
      <c r="N62" s="53"/>
      <c r="O62" s="53"/>
      <c r="P62" s="53"/>
      <c r="Q62" s="53"/>
      <c r="R62" s="53"/>
      <c r="S62" s="53"/>
      <c r="T62" s="45"/>
      <c r="U62" s="45"/>
      <c r="V62" s="45"/>
      <c r="W62" s="45"/>
      <c r="X62" s="45"/>
      <c r="Y62" s="45"/>
      <c r="Z62" s="45"/>
    </row>
    <row r="63" spans="3:26" ht="15">
      <c r="C63" s="201"/>
      <c r="D63" s="201"/>
      <c r="E63" s="201"/>
      <c r="F63" s="201"/>
      <c r="G63" s="201"/>
      <c r="H63" s="201"/>
      <c r="I63" s="201"/>
      <c r="J63" s="202"/>
      <c r="K63" s="203" t="s">
        <v>58</v>
      </c>
      <c r="L63" s="204" t="s">
        <v>63</v>
      </c>
      <c r="M63" s="45"/>
      <c r="N63" s="53"/>
      <c r="O63" s="53"/>
      <c r="P63" s="53"/>
      <c r="Q63" s="53"/>
      <c r="R63" s="53"/>
      <c r="S63" s="53"/>
      <c r="T63" s="45"/>
      <c r="U63" s="45"/>
      <c r="V63" s="45"/>
      <c r="W63" s="45"/>
      <c r="X63" s="45"/>
      <c r="Y63" s="45"/>
      <c r="Z63" s="45"/>
    </row>
    <row r="64" spans="10:12" s="201" customFormat="1" ht="15">
      <c r="J64" s="202"/>
      <c r="K64" s="203" t="s">
        <v>52</v>
      </c>
      <c r="L64" s="204" t="s">
        <v>64</v>
      </c>
    </row>
    <row r="65" spans="4:12" s="201" customFormat="1" ht="15">
      <c r="D65" s="205" t="s">
        <v>80</v>
      </c>
      <c r="E65" s="206" t="s">
        <v>86</v>
      </c>
      <c r="F65" s="202" t="str">
        <f>CONCATENATE(D65,E65)</f>
        <v>Ottimoelevata</v>
      </c>
      <c r="G65" s="195">
        <f>F44</f>
        <v>60</v>
      </c>
      <c r="J65" s="202"/>
      <c r="K65" s="203" t="s">
        <v>54</v>
      </c>
      <c r="L65" s="204" t="s">
        <v>64</v>
      </c>
    </row>
    <row r="66" spans="4:12" s="201" customFormat="1" ht="15">
      <c r="D66" s="205" t="s">
        <v>80</v>
      </c>
      <c r="E66" s="206" t="s">
        <v>87</v>
      </c>
      <c r="F66" s="202" t="str">
        <f aca="true" t="shared" si="1" ref="F66:F79">CONCATENATE(D66,E66)</f>
        <v>Ottimonormale</v>
      </c>
      <c r="G66" s="195">
        <f>G44</f>
        <v>75</v>
      </c>
      <c r="J66" s="202"/>
      <c r="K66" s="203" t="s">
        <v>56</v>
      </c>
      <c r="L66" s="204" t="s">
        <v>64</v>
      </c>
    </row>
    <row r="67" spans="4:12" s="201" customFormat="1" ht="15">
      <c r="D67" s="205" t="s">
        <v>80</v>
      </c>
      <c r="E67" s="206" t="s">
        <v>88</v>
      </c>
      <c r="F67" s="202" t="str">
        <f t="shared" si="1"/>
        <v>Ottimobassa</v>
      </c>
      <c r="G67" s="195">
        <f>H44</f>
        <v>100</v>
      </c>
      <c r="J67" s="202"/>
      <c r="K67" s="203" t="s">
        <v>59</v>
      </c>
      <c r="L67" s="204" t="s">
        <v>64</v>
      </c>
    </row>
    <row r="68" spans="2:12" s="201" customFormat="1" ht="15">
      <c r="B68" s="202"/>
      <c r="C68" s="202"/>
      <c r="D68" s="207" t="s">
        <v>81</v>
      </c>
      <c r="E68" s="206" t="s">
        <v>86</v>
      </c>
      <c r="F68" s="202" t="str">
        <f t="shared" si="1"/>
        <v>Buonoelevata</v>
      </c>
      <c r="G68" s="195">
        <f>F45</f>
        <v>75</v>
      </c>
      <c r="J68" s="202"/>
      <c r="K68" s="203" t="s">
        <v>60</v>
      </c>
      <c r="L68" s="204" t="s">
        <v>64</v>
      </c>
    </row>
    <row r="69" spans="2:12" s="201" customFormat="1" ht="15">
      <c r="B69" s="202"/>
      <c r="C69" s="202"/>
      <c r="D69" s="208" t="s">
        <v>81</v>
      </c>
      <c r="E69" s="206" t="s">
        <v>87</v>
      </c>
      <c r="F69" s="202" t="str">
        <f t="shared" si="1"/>
        <v>Buononormale</v>
      </c>
      <c r="G69" s="195">
        <f>G45</f>
        <v>100</v>
      </c>
      <c r="J69" s="202"/>
      <c r="K69" s="203" t="s">
        <v>57</v>
      </c>
      <c r="L69" s="204" t="s">
        <v>64</v>
      </c>
    </row>
    <row r="70" spans="2:12" s="201" customFormat="1" ht="13.5">
      <c r="B70" s="202"/>
      <c r="C70" s="202"/>
      <c r="D70" s="207" t="s">
        <v>81</v>
      </c>
      <c r="E70" s="206" t="s">
        <v>88</v>
      </c>
      <c r="F70" s="202" t="str">
        <f t="shared" si="1"/>
        <v>Buonobassa</v>
      </c>
      <c r="G70" s="199">
        <f>H45</f>
        <v>220</v>
      </c>
      <c r="H70" s="202"/>
      <c r="I70" s="202"/>
      <c r="J70" s="202"/>
      <c r="K70" s="202"/>
      <c r="L70" s="202"/>
    </row>
    <row r="71" spans="2:12" s="201" customFormat="1" ht="12.75">
      <c r="B71" s="202"/>
      <c r="C71" s="202"/>
      <c r="D71" s="202" t="s">
        <v>82</v>
      </c>
      <c r="E71" s="206" t="s">
        <v>86</v>
      </c>
      <c r="F71" s="202" t="str">
        <f t="shared" si="1"/>
        <v>Soddisfacenteelevata</v>
      </c>
      <c r="G71" s="199">
        <f>F46</f>
        <v>100</v>
      </c>
      <c r="H71" s="202"/>
      <c r="I71" s="202"/>
      <c r="J71" s="202"/>
      <c r="K71" s="202"/>
      <c r="L71" s="202"/>
    </row>
    <row r="72" spans="2:12" s="201" customFormat="1" ht="12.75">
      <c r="B72" s="202"/>
      <c r="C72" s="202"/>
      <c r="D72" s="202" t="s">
        <v>82</v>
      </c>
      <c r="E72" s="206" t="s">
        <v>87</v>
      </c>
      <c r="F72" s="202" t="str">
        <f t="shared" si="1"/>
        <v>Soddisfacentenormale</v>
      </c>
      <c r="G72" s="199">
        <f>G46</f>
        <v>220</v>
      </c>
      <c r="H72" s="202"/>
      <c r="I72" s="202"/>
      <c r="J72" s="202"/>
      <c r="K72" s="202"/>
      <c r="L72" s="202"/>
    </row>
    <row r="73" spans="2:12" s="201" customFormat="1" ht="12.75">
      <c r="B73" s="202"/>
      <c r="C73" s="202"/>
      <c r="D73" s="202" t="s">
        <v>82</v>
      </c>
      <c r="E73" s="206" t="s">
        <v>88</v>
      </c>
      <c r="F73" s="202" t="str">
        <f t="shared" si="1"/>
        <v>Soddisfacentebassa</v>
      </c>
      <c r="G73" s="199">
        <f>H46</f>
        <v>400</v>
      </c>
      <c r="H73" s="202"/>
      <c r="I73" s="202"/>
      <c r="J73" s="202"/>
      <c r="K73" s="202"/>
      <c r="L73" s="202"/>
    </row>
    <row r="74" spans="2:12" s="201" customFormat="1" ht="12.75">
      <c r="B74" s="202"/>
      <c r="C74" s="202"/>
      <c r="D74" s="202" t="s">
        <v>83</v>
      </c>
      <c r="E74" s="206" t="s">
        <v>86</v>
      </c>
      <c r="F74" s="202" t="str">
        <f t="shared" si="1"/>
        <v>Scarsoelevata</v>
      </c>
      <c r="G74" s="199">
        <f>F47</f>
        <v>220</v>
      </c>
      <c r="H74" s="202"/>
      <c r="I74" s="202"/>
      <c r="J74" s="202"/>
      <c r="K74" s="202"/>
      <c r="L74" s="202"/>
    </row>
    <row r="75" spans="2:12" s="201" customFormat="1" ht="12.75">
      <c r="B75" s="202"/>
      <c r="C75" s="202"/>
      <c r="D75" s="202" t="s">
        <v>83</v>
      </c>
      <c r="E75" s="206" t="s">
        <v>87</v>
      </c>
      <c r="F75" s="202" t="str">
        <f t="shared" si="1"/>
        <v>Scarsonormale</v>
      </c>
      <c r="G75" s="199">
        <f>G47</f>
        <v>400</v>
      </c>
      <c r="H75" s="202"/>
      <c r="I75" s="202"/>
      <c r="J75" s="202"/>
      <c r="K75" s="202"/>
      <c r="L75" s="202"/>
    </row>
    <row r="76" spans="2:12" s="201" customFormat="1" ht="12.75">
      <c r="B76" s="202"/>
      <c r="C76" s="202"/>
      <c r="D76" s="202" t="s">
        <v>83</v>
      </c>
      <c r="E76" s="206" t="s">
        <v>88</v>
      </c>
      <c r="F76" s="202" t="str">
        <f t="shared" si="1"/>
        <v>Scarsobassa</v>
      </c>
      <c r="G76" s="199">
        <f>H47</f>
        <v>650</v>
      </c>
      <c r="H76" s="202"/>
      <c r="I76" s="202"/>
      <c r="J76" s="202"/>
      <c r="K76" s="202"/>
      <c r="L76" s="202"/>
    </row>
    <row r="77" spans="2:12" s="201" customFormat="1" ht="12.75">
      <c r="B77" s="202"/>
      <c r="C77" s="202"/>
      <c r="D77" s="202" t="s">
        <v>84</v>
      </c>
      <c r="E77" s="206" t="s">
        <v>86</v>
      </c>
      <c r="F77" s="202" t="str">
        <f t="shared" si="1"/>
        <v>Negativoelevata</v>
      </c>
      <c r="G77" s="199">
        <f>F48</f>
        <v>400</v>
      </c>
      <c r="H77" s="202"/>
      <c r="I77" s="202"/>
      <c r="J77" s="202"/>
      <c r="K77" s="202"/>
      <c r="L77" s="202"/>
    </row>
    <row r="78" spans="2:12" s="201" customFormat="1" ht="12.75">
      <c r="B78" s="202"/>
      <c r="C78" s="202"/>
      <c r="D78" s="202" t="s">
        <v>84</v>
      </c>
      <c r="E78" s="206" t="s">
        <v>87</v>
      </c>
      <c r="F78" s="202" t="str">
        <f t="shared" si="1"/>
        <v>Negativonormale</v>
      </c>
      <c r="G78" s="199">
        <f>G48</f>
        <v>650</v>
      </c>
      <c r="H78" s="202"/>
      <c r="I78" s="202"/>
      <c r="J78" s="202"/>
      <c r="K78" s="202"/>
      <c r="L78" s="202"/>
    </row>
    <row r="79" spans="2:12" s="201" customFormat="1" ht="12.75">
      <c r="B79" s="202"/>
      <c r="C79" s="202"/>
      <c r="D79" s="202" t="s">
        <v>84</v>
      </c>
      <c r="E79" s="206" t="s">
        <v>88</v>
      </c>
      <c r="F79" s="202" t="str">
        <f t="shared" si="1"/>
        <v>Negativobassa</v>
      </c>
      <c r="G79" s="199">
        <f>H48</f>
        <v>1000</v>
      </c>
      <c r="H79" s="202"/>
      <c r="I79" s="202"/>
      <c r="J79" s="202"/>
      <c r="K79" s="202"/>
      <c r="L79" s="202"/>
    </row>
    <row r="80" spans="2:12" s="201" customFormat="1" ht="12.75">
      <c r="B80" s="202"/>
      <c r="C80" s="202"/>
      <c r="H80" s="202"/>
      <c r="I80" s="202"/>
      <c r="J80" s="202"/>
      <c r="K80" s="202"/>
      <c r="L80" s="202"/>
    </row>
    <row r="81" spans="2:9" s="201" customFormat="1" ht="12.75">
      <c r="B81" s="202"/>
      <c r="C81" s="202"/>
      <c r="D81" s="202"/>
      <c r="E81" s="202"/>
      <c r="F81" s="202"/>
      <c r="G81" s="202"/>
      <c r="H81" s="202"/>
      <c r="I81" s="202"/>
    </row>
    <row r="82" spans="2:12" s="201" customFormat="1" ht="15">
      <c r="B82" s="202"/>
      <c r="C82" s="202"/>
      <c r="D82" s="272" t="s">
        <v>74</v>
      </c>
      <c r="E82" s="272"/>
      <c r="F82" s="272"/>
      <c r="G82" s="272"/>
      <c r="H82" s="202"/>
      <c r="I82" s="202"/>
      <c r="J82" s="202"/>
      <c r="K82" s="203" t="s">
        <v>53</v>
      </c>
      <c r="L82" s="204" t="s">
        <v>65</v>
      </c>
    </row>
    <row r="83" spans="2:12" s="201" customFormat="1" ht="15">
      <c r="B83" s="202"/>
      <c r="C83" s="202"/>
      <c r="D83" s="272"/>
      <c r="E83" s="272"/>
      <c r="F83" s="272"/>
      <c r="G83" s="272"/>
      <c r="H83" s="202"/>
      <c r="I83" s="202"/>
      <c r="J83" s="202"/>
      <c r="K83" s="203" t="s">
        <v>55</v>
      </c>
      <c r="L83" s="204" t="s">
        <v>65</v>
      </c>
    </row>
    <row r="84" spans="2:12" s="201" customFormat="1" ht="15">
      <c r="B84" s="202"/>
      <c r="C84" s="202"/>
      <c r="D84" s="273" t="s">
        <v>75</v>
      </c>
      <c r="E84" s="272" t="s">
        <v>76</v>
      </c>
      <c r="F84" s="272"/>
      <c r="G84" s="272"/>
      <c r="H84" s="202"/>
      <c r="I84" s="202"/>
      <c r="J84" s="202"/>
      <c r="K84" s="203" t="s">
        <v>61</v>
      </c>
      <c r="L84" s="204" t="s">
        <v>65</v>
      </c>
    </row>
    <row r="85" spans="2:12" s="201" customFormat="1" ht="15">
      <c r="B85" s="202"/>
      <c r="C85" s="202"/>
      <c r="D85" s="273"/>
      <c r="E85" s="272"/>
      <c r="F85" s="272"/>
      <c r="G85" s="272"/>
      <c r="H85" s="202"/>
      <c r="I85" s="202"/>
      <c r="J85" s="202"/>
      <c r="K85" s="203" t="s">
        <v>62</v>
      </c>
      <c r="L85" s="204" t="s">
        <v>65</v>
      </c>
    </row>
    <row r="86" spans="2:10" s="201" customFormat="1" ht="12.75">
      <c r="B86" s="202"/>
      <c r="C86" s="202"/>
      <c r="D86" s="273"/>
      <c r="E86" s="272" t="s">
        <v>77</v>
      </c>
      <c r="F86" s="272" t="s">
        <v>78</v>
      </c>
      <c r="G86" s="272" t="s">
        <v>79</v>
      </c>
      <c r="H86" s="202"/>
      <c r="I86" s="202"/>
      <c r="J86" s="202"/>
    </row>
    <row r="87" spans="2:10" s="201" customFormat="1" ht="12.75">
      <c r="B87" s="202"/>
      <c r="C87" s="202"/>
      <c r="D87" s="273"/>
      <c r="E87" s="272"/>
      <c r="F87" s="272"/>
      <c r="G87" s="272"/>
      <c r="H87" s="202"/>
      <c r="I87" s="202"/>
      <c r="J87" s="202"/>
    </row>
    <row r="88" spans="2:10" s="201" customFormat="1" ht="15">
      <c r="B88" s="202"/>
      <c r="C88" s="202"/>
      <c r="D88" s="236" t="s">
        <v>80</v>
      </c>
      <c r="E88" s="235">
        <v>180</v>
      </c>
      <c r="F88" s="235">
        <v>250</v>
      </c>
      <c r="G88" s="235">
        <v>380</v>
      </c>
      <c r="H88" s="202"/>
      <c r="I88" s="202"/>
      <c r="J88" s="202"/>
    </row>
    <row r="89" spans="2:12" s="201" customFormat="1" ht="15">
      <c r="B89" s="202"/>
      <c r="C89" s="202"/>
      <c r="D89" s="236" t="s">
        <v>81</v>
      </c>
      <c r="E89" s="235">
        <v>250</v>
      </c>
      <c r="F89" s="235">
        <v>380</v>
      </c>
      <c r="G89" s="235">
        <v>420</v>
      </c>
      <c r="H89" s="202"/>
      <c r="I89" s="202"/>
      <c r="J89" s="202"/>
      <c r="K89" s="202"/>
      <c r="L89" s="202"/>
    </row>
    <row r="90" spans="2:12" s="201" customFormat="1" ht="30">
      <c r="B90" s="202"/>
      <c r="C90" s="202"/>
      <c r="D90" s="236" t="s">
        <v>82</v>
      </c>
      <c r="E90" s="235">
        <v>380</v>
      </c>
      <c r="F90" s="235">
        <v>420</v>
      </c>
      <c r="G90" s="235">
        <v>480</v>
      </c>
      <c r="H90" s="202"/>
      <c r="I90" s="202"/>
      <c r="J90" s="202"/>
      <c r="K90" s="202"/>
      <c r="L90" s="202"/>
    </row>
    <row r="91" spans="2:12" s="201" customFormat="1" ht="15">
      <c r="B91" s="202"/>
      <c r="C91" s="202"/>
      <c r="D91" s="236" t="s">
        <v>83</v>
      </c>
      <c r="E91" s="235">
        <v>420</v>
      </c>
      <c r="F91" s="235">
        <v>480</v>
      </c>
      <c r="G91" s="235">
        <v>650</v>
      </c>
      <c r="H91" s="202"/>
      <c r="I91" s="202"/>
      <c r="J91" s="202"/>
      <c r="K91" s="202"/>
      <c r="L91" s="202"/>
    </row>
    <row r="92" spans="2:12" s="201" customFormat="1" ht="24" customHeight="1">
      <c r="B92" s="202"/>
      <c r="C92" s="202"/>
      <c r="D92" s="273" t="s">
        <v>84</v>
      </c>
      <c r="E92" s="271">
        <v>480</v>
      </c>
      <c r="F92" s="271">
        <v>650</v>
      </c>
      <c r="G92" s="271">
        <v>1000</v>
      </c>
      <c r="H92" s="202"/>
      <c r="I92" s="202"/>
      <c r="J92" s="202"/>
      <c r="K92" s="202"/>
      <c r="L92" s="202"/>
    </row>
    <row r="93" spans="2:12" s="201" customFormat="1" ht="12.75">
      <c r="B93" s="202"/>
      <c r="C93" s="202"/>
      <c r="D93" s="273"/>
      <c r="E93" s="271"/>
      <c r="F93" s="271"/>
      <c r="G93" s="271"/>
      <c r="H93" s="202"/>
      <c r="I93" s="202"/>
      <c r="J93" s="202"/>
      <c r="K93" s="202"/>
      <c r="L93" s="202"/>
    </row>
    <row r="94" spans="2:9" s="201" customFormat="1" ht="12.75">
      <c r="B94" s="202"/>
      <c r="C94" s="202"/>
      <c r="D94" s="202"/>
      <c r="E94" s="202"/>
      <c r="F94" s="202"/>
      <c r="G94" s="202"/>
      <c r="H94" s="202"/>
      <c r="I94" s="202"/>
    </row>
    <row r="95" spans="2:9" s="201" customFormat="1" ht="12.75">
      <c r="B95" s="202"/>
      <c r="C95" s="202"/>
      <c r="D95" s="202"/>
      <c r="E95" s="202"/>
      <c r="F95" s="202"/>
      <c r="G95" s="202"/>
      <c r="H95" s="202"/>
      <c r="I95" s="202"/>
    </row>
    <row r="96" spans="2:9" s="201" customFormat="1" ht="12.75">
      <c r="B96" s="202"/>
      <c r="C96" s="202"/>
      <c r="D96" s="202"/>
      <c r="E96" s="202"/>
      <c r="F96" s="202"/>
      <c r="G96" s="202"/>
      <c r="H96" s="202"/>
      <c r="I96" s="202"/>
    </row>
    <row r="97" spans="2:9" s="201" customFormat="1" ht="12.75">
      <c r="B97" s="202"/>
      <c r="C97" s="202"/>
      <c r="D97" s="202"/>
      <c r="E97" s="202"/>
      <c r="F97" s="202"/>
      <c r="G97" s="202"/>
      <c r="H97" s="202"/>
      <c r="I97" s="202"/>
    </row>
    <row r="98" spans="2:9" s="201" customFormat="1" ht="12.75">
      <c r="B98" s="202"/>
      <c r="C98" s="202"/>
      <c r="D98" s="202"/>
      <c r="E98" s="202"/>
      <c r="F98" s="202"/>
      <c r="G98" s="202"/>
      <c r="H98" s="202"/>
      <c r="I98" s="202"/>
    </row>
    <row r="99" spans="2:9" s="201" customFormat="1" ht="12.75">
      <c r="B99" s="202"/>
      <c r="C99" s="202"/>
      <c r="D99" s="202"/>
      <c r="E99" s="202"/>
      <c r="F99" s="202"/>
      <c r="G99" s="202"/>
      <c r="H99" s="202"/>
      <c r="I99" s="202"/>
    </row>
    <row r="100" spans="2:9" s="201" customFormat="1" ht="12.75">
      <c r="B100" s="202"/>
      <c r="C100" s="202"/>
      <c r="D100" s="202"/>
      <c r="E100" s="202"/>
      <c r="F100" s="202"/>
      <c r="G100" s="202"/>
      <c r="H100" s="202"/>
      <c r="I100" s="202"/>
    </row>
    <row r="101" spans="2:9" s="201" customFormat="1" ht="12.75">
      <c r="B101" s="202"/>
      <c r="C101" s="202"/>
      <c r="D101" s="202"/>
      <c r="E101" s="202"/>
      <c r="F101" s="202"/>
      <c r="G101" s="202"/>
      <c r="H101" s="202"/>
      <c r="I101" s="202"/>
    </row>
    <row r="102" spans="2:9" s="201" customFormat="1" ht="12.75">
      <c r="B102" s="202"/>
      <c r="C102" s="202"/>
      <c r="D102" s="202"/>
      <c r="E102" s="202"/>
      <c r="F102" s="202"/>
      <c r="G102" s="202"/>
      <c r="H102" s="202"/>
      <c r="I102" s="202"/>
    </row>
    <row r="103" spans="2:9" s="201" customFormat="1" ht="12.75">
      <c r="B103" s="202"/>
      <c r="C103" s="202"/>
      <c r="D103" s="202"/>
      <c r="E103" s="202"/>
      <c r="F103" s="202"/>
      <c r="G103" s="202"/>
      <c r="H103" s="202"/>
      <c r="I103" s="202"/>
    </row>
    <row r="104" spans="2:9" s="201" customFormat="1" ht="12.75">
      <c r="B104" s="202"/>
      <c r="C104" s="202"/>
      <c r="D104" s="202"/>
      <c r="E104" s="202"/>
      <c r="F104" s="202"/>
      <c r="G104" s="202"/>
      <c r="H104" s="202"/>
      <c r="I104" s="202"/>
    </row>
    <row r="105" spans="2:9" s="201" customFormat="1" ht="12.75">
      <c r="B105" s="202"/>
      <c r="C105" s="202"/>
      <c r="D105" s="202"/>
      <c r="E105" s="202"/>
      <c r="F105" s="202"/>
      <c r="G105" s="202"/>
      <c r="H105" s="202"/>
      <c r="I105" s="202"/>
    </row>
    <row r="106" s="201" customFormat="1" ht="12.75"/>
    <row r="107" s="201" customFormat="1" ht="12.75"/>
    <row r="108" s="201" customFormat="1" ht="12.75"/>
    <row r="109" s="201" customFormat="1" ht="12.75"/>
    <row r="110" s="201" customFormat="1" ht="12.75"/>
    <row r="111" s="201" customFormat="1" ht="12.75"/>
    <row r="112" s="201" customFormat="1" ht="12.75"/>
    <row r="113" s="201" customFormat="1" ht="12.75"/>
    <row r="114" s="201" customFormat="1" ht="12.75"/>
    <row r="115" s="201" customFormat="1" ht="12.75"/>
    <row r="116" s="201" customFormat="1" ht="12.75"/>
    <row r="117" s="201" customFormat="1" ht="12.75"/>
    <row r="118" s="201" customFormat="1" ht="12.75"/>
    <row r="119" s="201" customFormat="1" ht="12.75"/>
    <row r="120" s="201" customFormat="1" ht="12.75"/>
    <row r="121" s="201" customFormat="1" ht="12.75"/>
    <row r="122" s="201" customFormat="1" ht="12.75"/>
    <row r="123" s="201" customFormat="1" ht="12.75"/>
    <row r="124" s="201" customFormat="1" ht="12.75"/>
    <row r="125" s="201" customFormat="1" ht="12.75"/>
    <row r="126" s="201" customFormat="1" ht="12.75"/>
    <row r="127" s="201" customFormat="1" ht="12.75"/>
    <row r="128" s="201" customFormat="1" ht="12.75"/>
    <row r="129" s="201" customFormat="1" ht="12.75"/>
    <row r="130" s="201" customFormat="1" ht="12.75"/>
    <row r="131" s="201" customFormat="1" ht="12.75"/>
    <row r="132" s="201" customFormat="1" ht="12.75"/>
    <row r="133" s="201" customFormat="1" ht="12.75"/>
    <row r="134" s="201" customFormat="1" ht="12.75"/>
    <row r="135" s="201" customFormat="1" ht="12.75"/>
    <row r="136" s="201" customFormat="1" ht="12.75"/>
    <row r="137" s="201" customFormat="1" ht="12.75"/>
    <row r="138" s="201" customFormat="1" ht="12.75"/>
    <row r="139" s="201" customFormat="1" ht="12.75"/>
  </sheetData>
  <sheetProtection selectLockedCells="1"/>
  <mergeCells count="63">
    <mergeCell ref="D47:E47"/>
    <mergeCell ref="D48:E48"/>
    <mergeCell ref="F40:H41"/>
    <mergeCell ref="D42:E43"/>
    <mergeCell ref="F42:F43"/>
    <mergeCell ref="G42:G43"/>
    <mergeCell ref="H42:H43"/>
    <mergeCell ref="D44:E44"/>
    <mergeCell ref="D45:E45"/>
    <mergeCell ref="D46:E46"/>
    <mergeCell ref="G92:G93"/>
    <mergeCell ref="D82:G83"/>
    <mergeCell ref="D84:D87"/>
    <mergeCell ref="E84:G85"/>
    <mergeCell ref="E86:E87"/>
    <mergeCell ref="F86:F87"/>
    <mergeCell ref="G86:G87"/>
    <mergeCell ref="D92:D93"/>
    <mergeCell ref="E92:E93"/>
    <mergeCell ref="F92:F93"/>
    <mergeCell ref="D23:E23"/>
    <mergeCell ref="F23:G23"/>
    <mergeCell ref="D20:E20"/>
    <mergeCell ref="F20:G20"/>
    <mergeCell ref="F12:G12"/>
    <mergeCell ref="D21:E21"/>
    <mergeCell ref="F21:G21"/>
    <mergeCell ref="D18:E18"/>
    <mergeCell ref="F18:G18"/>
    <mergeCell ref="B2:G2"/>
    <mergeCell ref="D5:E5"/>
    <mergeCell ref="F5:G5"/>
    <mergeCell ref="F10:G10"/>
    <mergeCell ref="D3:G3"/>
    <mergeCell ref="D8:E8"/>
    <mergeCell ref="F8:G8"/>
    <mergeCell ref="D9:E9"/>
    <mergeCell ref="D10:E10"/>
    <mergeCell ref="C1:I1"/>
    <mergeCell ref="D4:E4"/>
    <mergeCell ref="F4:G4"/>
    <mergeCell ref="D19:E19"/>
    <mergeCell ref="F19:G19"/>
    <mergeCell ref="D12:E12"/>
    <mergeCell ref="D13:E13"/>
    <mergeCell ref="D14:E14"/>
    <mergeCell ref="D15:E15"/>
    <mergeCell ref="F9:G9"/>
    <mergeCell ref="D11:E11"/>
    <mergeCell ref="D22:E22"/>
    <mergeCell ref="F22:G22"/>
    <mergeCell ref="F13:G13"/>
    <mergeCell ref="F14:G14"/>
    <mergeCell ref="F15:G15"/>
    <mergeCell ref="D16:E16"/>
    <mergeCell ref="F16:G16"/>
    <mergeCell ref="F11:G11"/>
    <mergeCell ref="D38:G38"/>
    <mergeCell ref="D25:D26"/>
    <mergeCell ref="E25:E26"/>
    <mergeCell ref="F25:F26"/>
    <mergeCell ref="G25:G26"/>
    <mergeCell ref="D37:G37"/>
  </mergeCells>
  <conditionalFormatting sqref="D37">
    <cfRule type="cellIs" priority="1" dxfId="0" operator="equal" stopIfTrue="1">
      <formula>$D$48</formula>
    </cfRule>
    <cfRule type="cellIs" priority="5" dxfId="3" operator="equal" stopIfTrue="1">
      <formula>$D$44</formula>
    </cfRule>
    <cfRule type="cellIs" priority="6" dxfId="2" operator="equal" stopIfTrue="1">
      <formula>$D$45</formula>
    </cfRule>
    <cfRule type="cellIs" priority="7" dxfId="1" operator="equal" stopIfTrue="1">
      <formula>$D$46</formula>
    </cfRule>
  </conditionalFormatting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256"/>
  <sheetViews>
    <sheetView showGridLines="0" zoomScalePageLayoutView="0" workbookViewId="0" topLeftCell="A4">
      <selection activeCell="B6" sqref="B6"/>
    </sheetView>
  </sheetViews>
  <sheetFormatPr defaultColWidth="9.140625" defaultRowHeight="12.75"/>
  <cols>
    <col min="1" max="1" width="1.1484375" style="71" customWidth="1"/>
    <col min="2" max="2" width="53.00390625" style="70" customWidth="1"/>
    <col min="3" max="3" width="10.140625" style="70" customWidth="1"/>
    <col min="4" max="4" width="10.7109375" style="71" customWidth="1"/>
    <col min="5" max="5" width="8.8515625" style="71" customWidth="1"/>
    <col min="6" max="6" width="10.7109375" style="71" customWidth="1"/>
    <col min="7" max="7" width="9.28125" style="71" customWidth="1"/>
    <col min="8" max="9" width="9.140625" style="71" customWidth="1"/>
    <col min="10" max="10" width="21.421875" style="71" customWidth="1"/>
    <col min="11" max="11" width="9.140625" style="71" customWidth="1"/>
    <col min="12" max="12" width="23.57421875" style="71" customWidth="1"/>
    <col min="13" max="16384" width="9.140625" style="71" customWidth="1"/>
  </cols>
  <sheetData>
    <row r="1" ht="13.5" thickBot="1"/>
    <row r="2" spans="2:7" ht="38.25" customHeight="1" thickBot="1">
      <c r="B2" s="291" t="s">
        <v>99</v>
      </c>
      <c r="C2" s="292"/>
      <c r="D2" s="292"/>
      <c r="E2" s="292"/>
      <c r="F2" s="292"/>
      <c r="G2" s="293"/>
    </row>
    <row r="3" spans="2:7" ht="19.5" customHeight="1">
      <c r="B3" s="71"/>
      <c r="C3" s="71"/>
      <c r="D3" s="294" t="s">
        <v>98</v>
      </c>
      <c r="E3" s="294"/>
      <c r="F3" s="294"/>
      <c r="G3" s="294"/>
    </row>
    <row r="4" spans="2:7" ht="17.25" customHeight="1">
      <c r="B4" s="72" t="s">
        <v>85</v>
      </c>
      <c r="C4" s="73"/>
      <c r="D4" s="295"/>
      <c r="E4" s="296"/>
      <c r="F4" s="297"/>
      <c r="G4" s="298"/>
    </row>
    <row r="5" spans="2:7" ht="15.75" customHeight="1">
      <c r="B5" s="74"/>
      <c r="C5" s="73"/>
      <c r="D5" s="299" t="s">
        <v>72</v>
      </c>
      <c r="E5" s="300"/>
      <c r="F5" s="301" t="s">
        <v>73</v>
      </c>
      <c r="G5" s="302"/>
    </row>
    <row r="6" spans="2:7" ht="15.75" customHeight="1">
      <c r="B6" s="75">
        <f>IF(B5="","",IF(B5&gt;=70%,"elevata",IF(B5&lt;=40%,"bassa","normale")))</f>
      </c>
      <c r="C6" s="76"/>
      <c r="D6" s="77"/>
      <c r="E6" s="77"/>
      <c r="F6" s="77"/>
      <c r="G6" s="77"/>
    </row>
    <row r="7" spans="2:4" ht="13.5" customHeight="1">
      <c r="B7" s="78"/>
      <c r="C7" s="79"/>
      <c r="D7" s="80"/>
    </row>
    <row r="8" spans="2:7" ht="15.75" customHeight="1">
      <c r="B8" s="72" t="s">
        <v>11</v>
      </c>
      <c r="C8" s="81"/>
      <c r="D8" s="287" t="s">
        <v>1</v>
      </c>
      <c r="E8" s="288"/>
      <c r="F8" s="287" t="s">
        <v>1</v>
      </c>
      <c r="G8" s="288"/>
    </row>
    <row r="9" spans="2:7" ht="15.75" customHeight="1">
      <c r="B9" s="82" t="s">
        <v>23</v>
      </c>
      <c r="C9" s="83"/>
      <c r="D9" s="289"/>
      <c r="E9" s="290"/>
      <c r="F9" s="289"/>
      <c r="G9" s="290"/>
    </row>
    <row r="10" spans="2:7" ht="15.75" customHeight="1">
      <c r="B10" s="82" t="s">
        <v>100</v>
      </c>
      <c r="C10" s="83"/>
      <c r="D10" s="289"/>
      <c r="E10" s="290"/>
      <c r="F10" s="289"/>
      <c r="G10" s="290"/>
    </row>
    <row r="11" spans="2:7" ht="15.75" customHeight="1">
      <c r="B11" s="82" t="s">
        <v>101</v>
      </c>
      <c r="C11" s="83"/>
      <c r="D11" s="289"/>
      <c r="E11" s="290"/>
      <c r="F11" s="289"/>
      <c r="G11" s="290"/>
    </row>
    <row r="12" spans="2:7" ht="15.75" customHeight="1">
      <c r="B12" s="82" t="s">
        <v>102</v>
      </c>
      <c r="C12" s="83"/>
      <c r="D12" s="289"/>
      <c r="E12" s="290"/>
      <c r="F12" s="289"/>
      <c r="G12" s="290"/>
    </row>
    <row r="13" spans="2:11" ht="15.75" customHeight="1">
      <c r="B13" s="82" t="s">
        <v>13</v>
      </c>
      <c r="C13" s="83"/>
      <c r="D13" s="289"/>
      <c r="E13" s="290"/>
      <c r="F13" s="289"/>
      <c r="G13" s="290"/>
      <c r="K13" s="84"/>
    </row>
    <row r="14" spans="2:7" ht="15.75" customHeight="1">
      <c r="B14" s="82" t="s">
        <v>14</v>
      </c>
      <c r="C14" s="83"/>
      <c r="D14" s="289"/>
      <c r="E14" s="290"/>
      <c r="F14" s="289"/>
      <c r="G14" s="290"/>
    </row>
    <row r="15" spans="2:7" ht="6" customHeight="1">
      <c r="B15" s="85"/>
      <c r="C15" s="86"/>
      <c r="D15" s="86"/>
      <c r="E15" s="8"/>
      <c r="F15" s="86"/>
      <c r="G15" s="87"/>
    </row>
    <row r="16" spans="2:7" ht="15">
      <c r="B16" s="88" t="s">
        <v>15</v>
      </c>
      <c r="C16" s="76"/>
      <c r="D16" s="304" t="s">
        <v>16</v>
      </c>
      <c r="E16" s="248" t="s">
        <v>17</v>
      </c>
      <c r="F16" s="304" t="s">
        <v>16</v>
      </c>
      <c r="G16" s="248" t="s">
        <v>17</v>
      </c>
    </row>
    <row r="17" spans="2:10" ht="12" customHeight="1">
      <c r="B17" s="89" t="s">
        <v>18</v>
      </c>
      <c r="C17" s="79"/>
      <c r="D17" s="304"/>
      <c r="E17" s="248"/>
      <c r="F17" s="304"/>
      <c r="G17" s="248"/>
      <c r="J17" s="90"/>
    </row>
    <row r="18" spans="2:7" ht="15.75" customHeight="1">
      <c r="B18" s="91" t="s">
        <v>103</v>
      </c>
      <c r="C18" s="92" t="s">
        <v>104</v>
      </c>
      <c r="D18" s="93">
        <f>IF(OR(D9="",D12=""),"",IF(D9=0,0,D12/D9))</f>
      </c>
      <c r="E18" s="94">
        <f>IF(D18="","",IF(D18&gt;=7%,3,IF(D18&lt;1%,0,IF(D18&lt;4%,1,2))))</f>
      </c>
      <c r="F18" s="93">
        <f>IF(OR(F9="",F12=""),"",IF(F9=0,0,F12/F9))</f>
      </c>
      <c r="G18" s="94">
        <f>IF(F18="","",IF(F18&gt;=7%,3,IF(F18&lt;1%,0,IF(F18&lt;4%,1,2))))</f>
      </c>
    </row>
    <row r="19" spans="2:7" ht="14.25">
      <c r="B19" s="95" t="s">
        <v>105</v>
      </c>
      <c r="C19" s="79" t="s">
        <v>22</v>
      </c>
      <c r="D19" s="93">
        <f>IF(OR(D9="",D10=""),"",IF(D9=0,0,(D10/D9)))</f>
      </c>
      <c r="E19" s="94">
        <f>IF(D19="","",IF(D19&gt;=10%,3,IF(D19&lt;2%,0,IF(D19&lt;6%,1,2))))</f>
      </c>
      <c r="F19" s="93">
        <f>IF(OR(F9="",F10=""),"",IF(F9=0,0,(F10/F9)))</f>
      </c>
      <c r="G19" s="94">
        <f>IF(F19="","",IF(F19&gt;=10%,3,IF(F19&lt;2%,0,IF(F19&lt;6%,1,2))))</f>
      </c>
    </row>
    <row r="20" spans="2:7" ht="15.75" customHeight="1">
      <c r="B20" s="95" t="s">
        <v>106</v>
      </c>
      <c r="C20" s="79" t="s">
        <v>107</v>
      </c>
      <c r="D20" s="93">
        <f>IF(OR(D9="",D13=""),"",IF(D9=0,1,(D13/D9)))</f>
      </c>
      <c r="E20" s="94">
        <f>IF(D20="","",IF(D20&lt;=5%,3,IF(D20&gt;15%,0,IF(D20&gt;10%,1,2))))</f>
      </c>
      <c r="F20" s="93">
        <f>IF(OR(F9="",F13=""),"",IF(F9=0,1,(F13/F9)))</f>
      </c>
      <c r="G20" s="94">
        <f>IF(F20="","",IF(F20&lt;=5%,3,IF(F20&gt;15%,0,IF(F20&gt;10%,1,2))))</f>
      </c>
    </row>
    <row r="21" spans="2:7" ht="14.25">
      <c r="B21" s="96" t="s">
        <v>108</v>
      </c>
      <c r="C21" s="79" t="s">
        <v>109</v>
      </c>
      <c r="D21" s="93">
        <f>IF(OR(D9="",D14=""),"",IF(D9=0,-1,(D14/D9)))</f>
      </c>
      <c r="E21" s="94">
        <f>IF(D21="","",IF(D21&gt;=5%,3,IF(D21&lt;0,0,IF(D21&lt;3%,1,2))))</f>
      </c>
      <c r="F21" s="93">
        <f>IF(OR(F9="",F14=""),"",IF(F9=0,-1,(F14/F9)))</f>
      </c>
      <c r="G21" s="94">
        <f>IF(F21="","",IF(F21&gt;=5%,3,IF(F21&lt;0,0,IF(F21&lt;3%,1,2))))</f>
      </c>
    </row>
    <row r="22" spans="2:7" ht="9" customHeight="1">
      <c r="B22" s="97"/>
      <c r="C22" s="98"/>
      <c r="D22" s="99"/>
      <c r="E22" s="239">
        <f>IF(AND(E18="",E19="",E20="",E21=""),"",SUM(E18:E21))</f>
      </c>
      <c r="F22" s="240"/>
      <c r="G22" s="239">
        <f>IF(AND(G18="",G19="",G20="",G21=""),"",SUM(G18:G21))</f>
      </c>
    </row>
    <row r="23" spans="2:7" ht="17.25" customHeight="1">
      <c r="B23" s="97"/>
      <c r="C23" s="98"/>
      <c r="D23" s="99"/>
      <c r="E23" s="241">
        <f>IF(E22="","",IF(D9="","",SUM(E18:E21)))</f>
      </c>
      <c r="F23" s="240"/>
      <c r="G23" s="241">
        <f>IF(G22="","",IF(F9="","",SUM(G18:G21)))</f>
      </c>
    </row>
    <row r="24" spans="2:7" ht="9" customHeight="1">
      <c r="B24" s="97"/>
      <c r="C24" s="98"/>
      <c r="D24" s="102"/>
      <c r="E24" s="237"/>
      <c r="F24" s="238"/>
      <c r="G24" s="237"/>
    </row>
    <row r="25" spans="2:7" ht="15.75">
      <c r="B25" s="72" t="s">
        <v>110</v>
      </c>
      <c r="C25" s="104"/>
      <c r="D25" s="99"/>
      <c r="E25" s="105">
        <f>IF(E23="","",IF(E23=12,"A",IF(E23&lt;2,"N.A.",IF(E23&lt;=4,"D",IF(E23&lt;=8,"C","B")))))</f>
      </c>
      <c r="F25" s="99"/>
      <c r="G25" s="105">
        <f>IF(G23="","",IF(G23=12,"A",IF(G23&lt;2,"N.A.",IF(G23&lt;=4,"D",IF(G23&lt;=8,"C","B")))))</f>
      </c>
    </row>
    <row r="26" spans="2:7" ht="13.5" customHeight="1">
      <c r="B26" s="106" t="s">
        <v>25</v>
      </c>
      <c r="C26" s="107"/>
      <c r="D26" s="108"/>
      <c r="E26" s="108"/>
      <c r="F26" s="108"/>
      <c r="G26" s="108"/>
    </row>
    <row r="27" spans="2:16" ht="16.5" thickBot="1">
      <c r="B27" s="95" t="s">
        <v>24</v>
      </c>
      <c r="C27" s="109"/>
      <c r="D27" s="110"/>
      <c r="E27" s="86"/>
      <c r="F27" s="86"/>
      <c r="G27" s="86"/>
      <c r="H27" s="111"/>
      <c r="K27" s="112"/>
      <c r="L27" s="112"/>
      <c r="M27" s="112"/>
      <c r="N27" s="112"/>
      <c r="O27" s="112"/>
      <c r="P27" s="112"/>
    </row>
    <row r="28" spans="2:16" ht="19.5" customHeight="1" thickBot="1">
      <c r="B28" s="95" t="s">
        <v>68</v>
      </c>
      <c r="C28" s="113"/>
      <c r="D28" s="307">
        <f>IF(OR(E25="",G25=""),"",IF(OR(SUM(E18:E21)&lt;2,SUM(G18:G21)&lt;2),"NEGATIVO",VLOOKUP(CONCATENATE(E25,G25),K28:L43,2,0)))</f>
      </c>
      <c r="E28" s="308"/>
      <c r="F28" s="308"/>
      <c r="G28" s="309"/>
      <c r="K28" s="114" t="s">
        <v>30</v>
      </c>
      <c r="L28" s="115" t="s">
        <v>26</v>
      </c>
      <c r="M28" s="112">
        <f>IF(B5="","",IF(B5&gt;=70%,"elevata",IF(B5&lt;=40%,"bassa","normale")))</f>
      </c>
      <c r="N28" s="112"/>
      <c r="O28" s="112"/>
      <c r="P28" s="112"/>
    </row>
    <row r="29" spans="2:16" ht="19.5" customHeight="1" thickBot="1">
      <c r="B29" s="96" t="s">
        <v>69</v>
      </c>
      <c r="C29" s="113"/>
      <c r="D29" s="310">
        <f>IF(D28="","",IF(B5="","INSERIRE GARANZIE",VLOOKUP(CONCATENATE(D28,M28),F60:G74,2,FALSE)))</f>
      </c>
      <c r="E29" s="311"/>
      <c r="F29" s="311"/>
      <c r="G29" s="312"/>
      <c r="K29" s="114" t="s">
        <v>32</v>
      </c>
      <c r="L29" s="115" t="s">
        <v>27</v>
      </c>
      <c r="M29" s="112"/>
      <c r="N29" s="112"/>
      <c r="O29" s="112"/>
      <c r="P29" s="112"/>
    </row>
    <row r="30" spans="2:16" ht="15" customHeight="1">
      <c r="B30" s="116"/>
      <c r="C30" s="113"/>
      <c r="E30" s="117"/>
      <c r="F30" s="117"/>
      <c r="G30" s="117"/>
      <c r="K30" s="114" t="s">
        <v>35</v>
      </c>
      <c r="L30" s="115" t="s">
        <v>28</v>
      </c>
      <c r="M30" s="112"/>
      <c r="N30" s="112"/>
      <c r="O30" s="112"/>
      <c r="P30" s="112"/>
    </row>
    <row r="31" spans="2:16" ht="15" customHeight="1">
      <c r="B31" s="72" t="s">
        <v>111</v>
      </c>
      <c r="C31" s="113"/>
      <c r="D31" s="118"/>
      <c r="E31" s="118"/>
      <c r="F31" s="313" t="s">
        <v>76</v>
      </c>
      <c r="G31" s="313"/>
      <c r="H31" s="313"/>
      <c r="K31" s="114" t="s">
        <v>41</v>
      </c>
      <c r="L31" s="115" t="s">
        <v>29</v>
      </c>
      <c r="M31" s="112"/>
      <c r="N31" s="112"/>
      <c r="O31" s="112"/>
      <c r="P31" s="112"/>
    </row>
    <row r="32" spans="2:16" ht="12.75" customHeight="1">
      <c r="B32" s="119" t="str">
        <f>"Fascia attribuita alle classi:"&amp;CONCATENATE(K48,L48)</f>
        <v>Fascia attribuita alle classi:    AA   =  OTTIMO</v>
      </c>
      <c r="C32" s="113"/>
      <c r="D32" s="118"/>
      <c r="E32" s="118"/>
      <c r="F32" s="313"/>
      <c r="G32" s="313"/>
      <c r="H32" s="313"/>
      <c r="K32" s="114" t="s">
        <v>31</v>
      </c>
      <c r="L32" s="115" t="s">
        <v>26</v>
      </c>
      <c r="M32" s="112"/>
      <c r="N32" s="112"/>
      <c r="O32" s="112"/>
      <c r="P32" s="112"/>
    </row>
    <row r="33" spans="2:16" ht="12.75" customHeight="1">
      <c r="B33" s="119" t="str">
        <f aca="true" t="shared" si="0" ref="B33:B47">"Fascia attribuita alle classi:"&amp;CONCATENATE(K49,L49)</f>
        <v>Fascia attribuita alle classi:    BA   =  OTTIMO</v>
      </c>
      <c r="C33" s="113"/>
      <c r="D33" s="314" t="s">
        <v>75</v>
      </c>
      <c r="E33" s="314"/>
      <c r="F33" s="303" t="s">
        <v>77</v>
      </c>
      <c r="G33" s="303" t="s">
        <v>78</v>
      </c>
      <c r="H33" s="303" t="s">
        <v>79</v>
      </c>
      <c r="K33" s="114" t="s">
        <v>33</v>
      </c>
      <c r="L33" s="115" t="s">
        <v>27</v>
      </c>
      <c r="M33" s="112"/>
      <c r="N33" s="112"/>
      <c r="O33" s="112"/>
      <c r="P33" s="112"/>
    </row>
    <row r="34" spans="2:16" ht="12.75" customHeight="1">
      <c r="B34" s="119" t="str">
        <f t="shared" si="0"/>
        <v>Fascia attribuita alle classi:    AB   =  BUONO</v>
      </c>
      <c r="C34" s="113"/>
      <c r="D34" s="314"/>
      <c r="E34" s="314"/>
      <c r="F34" s="303"/>
      <c r="G34" s="303"/>
      <c r="H34" s="303"/>
      <c r="K34" s="114" t="s">
        <v>36</v>
      </c>
      <c r="L34" s="115" t="s">
        <v>28</v>
      </c>
      <c r="M34" s="112"/>
      <c r="N34" s="112"/>
      <c r="O34" s="112"/>
      <c r="P34" s="112"/>
    </row>
    <row r="35" spans="2:16" ht="12.75" customHeight="1">
      <c r="B35" s="119" t="str">
        <f t="shared" si="0"/>
        <v>Fascia attribuita alle classi:    BB   =  BUONO</v>
      </c>
      <c r="C35" s="113"/>
      <c r="D35" s="315" t="s">
        <v>80</v>
      </c>
      <c r="E35" s="316"/>
      <c r="F35" s="68">
        <v>60</v>
      </c>
      <c r="G35" s="68">
        <v>75</v>
      </c>
      <c r="H35" s="68">
        <v>100</v>
      </c>
      <c r="K35" s="114" t="s">
        <v>40</v>
      </c>
      <c r="L35" s="115" t="s">
        <v>29</v>
      </c>
      <c r="M35" s="112"/>
      <c r="N35" s="112"/>
      <c r="O35" s="112"/>
      <c r="P35" s="112"/>
    </row>
    <row r="36" spans="2:16" ht="12.75" customHeight="1">
      <c r="B36" s="119" t="str">
        <f t="shared" si="0"/>
        <v>Fascia attribuita alle classi:    CA   =  BUONO</v>
      </c>
      <c r="C36" s="113"/>
      <c r="D36" s="317" t="s">
        <v>81</v>
      </c>
      <c r="E36" s="318"/>
      <c r="F36" s="68">
        <v>75</v>
      </c>
      <c r="G36" s="68">
        <v>100</v>
      </c>
      <c r="H36" s="68">
        <v>220</v>
      </c>
      <c r="K36" s="114" t="s">
        <v>34</v>
      </c>
      <c r="L36" s="115" t="s">
        <v>27</v>
      </c>
      <c r="M36" s="112"/>
      <c r="N36" s="112"/>
      <c r="O36" s="112"/>
      <c r="P36" s="112"/>
    </row>
    <row r="37" spans="2:16" ht="12.75" customHeight="1">
      <c r="B37" s="119" t="str">
        <f t="shared" si="0"/>
        <v>Fascia attribuita alle classi:    DA   =  BUONO</v>
      </c>
      <c r="C37" s="113"/>
      <c r="D37" s="319" t="s">
        <v>82</v>
      </c>
      <c r="E37" s="320"/>
      <c r="F37" s="68">
        <v>100</v>
      </c>
      <c r="G37" s="68">
        <v>220</v>
      </c>
      <c r="H37" s="68">
        <v>400</v>
      </c>
      <c r="K37" s="114" t="s">
        <v>44</v>
      </c>
      <c r="L37" s="115" t="s">
        <v>28</v>
      </c>
      <c r="M37" s="112"/>
      <c r="N37" s="112"/>
      <c r="O37" s="112"/>
      <c r="P37" s="112"/>
    </row>
    <row r="38" spans="2:16" ht="12.75" customHeight="1">
      <c r="B38" s="119" t="str">
        <f t="shared" si="0"/>
        <v>Fascia attribuita alle classi:    AC   =  SODDISFACENTE</v>
      </c>
      <c r="C38" s="113"/>
      <c r="D38" s="321" t="s">
        <v>83</v>
      </c>
      <c r="E38" s="322"/>
      <c r="F38" s="68">
        <v>220</v>
      </c>
      <c r="G38" s="68">
        <v>400</v>
      </c>
      <c r="H38" s="68">
        <v>650</v>
      </c>
      <c r="K38" s="114" t="s">
        <v>37</v>
      </c>
      <c r="L38" s="115" t="s">
        <v>28</v>
      </c>
      <c r="M38" s="112"/>
      <c r="N38" s="112"/>
      <c r="O38" s="112"/>
      <c r="P38" s="112"/>
    </row>
    <row r="39" spans="2:16" ht="12.75" customHeight="1">
      <c r="B39" s="119" t="str">
        <f t="shared" si="0"/>
        <v>Fascia attribuita alle classi:    BC   =  SODDISFACENTE</v>
      </c>
      <c r="C39" s="113"/>
      <c r="D39" s="305" t="s">
        <v>84</v>
      </c>
      <c r="E39" s="306"/>
      <c r="F39" s="223">
        <v>400</v>
      </c>
      <c r="G39" s="223">
        <v>650</v>
      </c>
      <c r="H39" s="223">
        <v>1000</v>
      </c>
      <c r="K39" s="114" t="s">
        <v>42</v>
      </c>
      <c r="L39" s="115" t="s">
        <v>29</v>
      </c>
      <c r="M39" s="112"/>
      <c r="N39" s="112"/>
      <c r="O39" s="112"/>
      <c r="P39" s="112"/>
    </row>
    <row r="40" spans="2:16" ht="12.75" customHeight="1">
      <c r="B40" s="119" t="str">
        <f t="shared" si="0"/>
        <v>Fascia attribuita alle classi:    CB   =  SODDISFACENTE</v>
      </c>
      <c r="C40" s="113"/>
      <c r="K40" s="114" t="s">
        <v>45</v>
      </c>
      <c r="L40" s="115" t="s">
        <v>27</v>
      </c>
      <c r="M40" s="112"/>
      <c r="N40" s="112"/>
      <c r="O40" s="112"/>
      <c r="P40" s="112"/>
    </row>
    <row r="41" spans="2:16" ht="12.75" customHeight="1">
      <c r="B41" s="119" t="str">
        <f t="shared" si="0"/>
        <v>Fascia attribuita alle classi:    DB   =  SODDISFACENTE</v>
      </c>
      <c r="C41" s="113"/>
      <c r="K41" s="221" t="s">
        <v>38</v>
      </c>
      <c r="L41" s="115" t="s">
        <v>28</v>
      </c>
      <c r="M41" s="112"/>
      <c r="N41" s="112"/>
      <c r="O41" s="112"/>
      <c r="P41" s="112"/>
    </row>
    <row r="42" spans="2:16" ht="12.75" customHeight="1">
      <c r="B42" s="119" t="str">
        <f t="shared" si="0"/>
        <v>Fascia attribuita alle classi:    DC   =  SODDISFACENTE</v>
      </c>
      <c r="C42" s="113"/>
      <c r="K42" s="221" t="s">
        <v>39</v>
      </c>
      <c r="L42" s="115" t="s">
        <v>28</v>
      </c>
      <c r="M42" s="112"/>
      <c r="N42" s="112"/>
      <c r="O42" s="112"/>
      <c r="P42" s="112"/>
    </row>
    <row r="43" spans="2:16" ht="12.75" customHeight="1">
      <c r="B43" s="119" t="str">
        <f t="shared" si="0"/>
        <v>Fascia attribuita alle classi:    CC   =  SODDISFACENTE</v>
      </c>
      <c r="C43" s="113"/>
      <c r="K43" s="221" t="s">
        <v>43</v>
      </c>
      <c r="L43" s="115" t="s">
        <v>29</v>
      </c>
      <c r="M43" s="112"/>
      <c r="N43" s="112"/>
      <c r="O43" s="112"/>
      <c r="P43" s="112"/>
    </row>
    <row r="44" spans="2:16" ht="12.75" customHeight="1">
      <c r="B44" s="119" t="str">
        <f t="shared" si="0"/>
        <v>Fascia attribuita alle classi:    AD   =  SCARSO</v>
      </c>
      <c r="C44" s="113"/>
      <c r="K44" s="234"/>
      <c r="L44" s="120"/>
      <c r="M44" s="112"/>
      <c r="N44" s="112"/>
      <c r="O44" s="112"/>
      <c r="P44" s="112"/>
    </row>
    <row r="45" spans="2:16" ht="12.75" customHeight="1">
      <c r="B45" s="119" t="str">
        <f t="shared" si="0"/>
        <v>Fascia attribuita alle classi:    BD   =  SCARSO</v>
      </c>
      <c r="C45" s="113"/>
      <c r="K45" s="196"/>
      <c r="L45" s="121"/>
      <c r="M45" s="112"/>
      <c r="N45" s="112"/>
      <c r="O45" s="112"/>
      <c r="P45" s="112"/>
    </row>
    <row r="46" spans="2:16" ht="12.75" customHeight="1">
      <c r="B46" s="119" t="str">
        <f t="shared" si="0"/>
        <v>Fascia attribuita alle classi:    CD   =  SCARSO</v>
      </c>
      <c r="C46" s="113"/>
      <c r="K46" s="196"/>
      <c r="L46" s="121"/>
      <c r="M46" s="112"/>
      <c r="N46" s="112"/>
      <c r="O46" s="112"/>
      <c r="P46" s="112"/>
    </row>
    <row r="47" spans="2:16" ht="12.75" customHeight="1">
      <c r="B47" s="122" t="str">
        <f t="shared" si="0"/>
        <v>Fascia attribuita alle classi:    DD   =  SCARSO</v>
      </c>
      <c r="C47" s="113"/>
      <c r="K47" s="196"/>
      <c r="L47" s="121"/>
      <c r="M47" s="112"/>
      <c r="N47" s="112"/>
      <c r="O47" s="112"/>
      <c r="P47" s="112"/>
    </row>
    <row r="48" spans="2:16" ht="15.75" customHeight="1">
      <c r="B48" s="113"/>
      <c r="C48" s="113"/>
      <c r="K48" s="221" t="s">
        <v>47</v>
      </c>
      <c r="L48" s="115" t="s">
        <v>46</v>
      </c>
      <c r="M48" s="112"/>
      <c r="N48" s="112"/>
      <c r="O48" s="112"/>
      <c r="P48" s="112"/>
    </row>
    <row r="49" spans="2:16" ht="15.75" customHeight="1">
      <c r="B49" s="123" t="s">
        <v>90</v>
      </c>
      <c r="C49" s="113"/>
      <c r="K49" s="221" t="s">
        <v>48</v>
      </c>
      <c r="L49" s="115" t="s">
        <v>46</v>
      </c>
      <c r="M49" s="112"/>
      <c r="N49" s="112"/>
      <c r="O49" s="112"/>
      <c r="P49" s="112"/>
    </row>
    <row r="50" spans="2:16" ht="15">
      <c r="B50" s="124" t="s">
        <v>91</v>
      </c>
      <c r="K50" s="221" t="s">
        <v>49</v>
      </c>
      <c r="L50" s="115" t="s">
        <v>63</v>
      </c>
      <c r="M50" s="112"/>
      <c r="N50" s="112"/>
      <c r="O50" s="112"/>
      <c r="P50" s="112"/>
    </row>
    <row r="51" spans="2:16" ht="15">
      <c r="B51" s="124" t="s">
        <v>92</v>
      </c>
      <c r="K51" s="221" t="s">
        <v>50</v>
      </c>
      <c r="L51" s="115" t="s">
        <v>63</v>
      </c>
      <c r="M51" s="112"/>
      <c r="N51" s="112"/>
      <c r="O51" s="112"/>
      <c r="P51" s="112"/>
    </row>
    <row r="52" spans="2:16" ht="15">
      <c r="B52" s="125" t="s">
        <v>93</v>
      </c>
      <c r="K52" s="221" t="s">
        <v>51</v>
      </c>
      <c r="L52" s="115" t="s">
        <v>63</v>
      </c>
      <c r="M52" s="112"/>
      <c r="N52" s="112"/>
      <c r="O52" s="112"/>
      <c r="P52" s="112"/>
    </row>
    <row r="53" spans="11:16" ht="15" customHeight="1">
      <c r="K53" s="221" t="s">
        <v>58</v>
      </c>
      <c r="L53" s="115" t="s">
        <v>63</v>
      </c>
      <c r="M53" s="112"/>
      <c r="N53" s="112"/>
      <c r="O53" s="112"/>
      <c r="P53" s="112"/>
    </row>
    <row r="54" spans="2:12" s="193" customFormat="1" ht="15" customHeight="1">
      <c r="B54" s="200"/>
      <c r="C54" s="200"/>
      <c r="K54" s="221" t="s">
        <v>52</v>
      </c>
      <c r="L54" s="222" t="s">
        <v>64</v>
      </c>
    </row>
    <row r="55" spans="2:12" s="193" customFormat="1" ht="15" customHeight="1">
      <c r="B55" s="200"/>
      <c r="C55" s="200"/>
      <c r="K55" s="221" t="s">
        <v>54</v>
      </c>
      <c r="L55" s="222" t="s">
        <v>64</v>
      </c>
    </row>
    <row r="56" spans="2:12" s="193" customFormat="1" ht="15" customHeight="1">
      <c r="B56" s="200"/>
      <c r="C56" s="200"/>
      <c r="K56" s="221" t="s">
        <v>56</v>
      </c>
      <c r="L56" s="222" t="s">
        <v>64</v>
      </c>
    </row>
    <row r="57" spans="2:12" s="193" customFormat="1" ht="15" customHeight="1">
      <c r="B57" s="200"/>
      <c r="C57" s="200"/>
      <c r="K57" s="221" t="s">
        <v>59</v>
      </c>
      <c r="L57" s="222" t="s">
        <v>64</v>
      </c>
    </row>
    <row r="58" spans="2:12" s="193" customFormat="1" ht="15" customHeight="1">
      <c r="B58" s="200"/>
      <c r="C58" s="200"/>
      <c r="K58" s="221" t="s">
        <v>60</v>
      </c>
      <c r="L58" s="222" t="s">
        <v>64</v>
      </c>
    </row>
    <row r="59" spans="2:12" s="193" customFormat="1" ht="15" customHeight="1">
      <c r="B59" s="200"/>
      <c r="C59" s="200"/>
      <c r="K59" s="221" t="s">
        <v>57</v>
      </c>
      <c r="L59" s="222" t="s">
        <v>64</v>
      </c>
    </row>
    <row r="60" spans="2:12" s="193" customFormat="1" ht="15" customHeight="1">
      <c r="B60" s="200"/>
      <c r="C60" s="200"/>
      <c r="D60" s="194" t="s">
        <v>80</v>
      </c>
      <c r="E60" s="195" t="s">
        <v>86</v>
      </c>
      <c r="F60" s="196" t="str">
        <f>CONCATENATE(D60,E60)</f>
        <v>Ottimoelevata</v>
      </c>
      <c r="G60" s="195">
        <f>F35</f>
        <v>60</v>
      </c>
      <c r="K60" s="221" t="s">
        <v>53</v>
      </c>
      <c r="L60" s="222" t="s">
        <v>65</v>
      </c>
    </row>
    <row r="61" spans="2:12" s="193" customFormat="1" ht="15" customHeight="1">
      <c r="B61" s="200"/>
      <c r="C61" s="200"/>
      <c r="D61" s="194" t="s">
        <v>80</v>
      </c>
      <c r="E61" s="195" t="s">
        <v>87</v>
      </c>
      <c r="F61" s="196" t="str">
        <f aca="true" t="shared" si="1" ref="F61:F74">CONCATENATE(D61,E61)</f>
        <v>Ottimonormale</v>
      </c>
      <c r="G61" s="195">
        <f>G35</f>
        <v>75</v>
      </c>
      <c r="K61" s="221" t="s">
        <v>55</v>
      </c>
      <c r="L61" s="222" t="s">
        <v>65</v>
      </c>
    </row>
    <row r="62" spans="2:12" s="193" customFormat="1" ht="15">
      <c r="B62" s="200"/>
      <c r="C62" s="200"/>
      <c r="D62" s="194" t="s">
        <v>80</v>
      </c>
      <c r="E62" s="195" t="s">
        <v>88</v>
      </c>
      <c r="F62" s="196" t="str">
        <f t="shared" si="1"/>
        <v>Ottimobassa</v>
      </c>
      <c r="G62" s="195">
        <f>H35</f>
        <v>100</v>
      </c>
      <c r="K62" s="221" t="s">
        <v>61</v>
      </c>
      <c r="L62" s="222" t="s">
        <v>65</v>
      </c>
    </row>
    <row r="63" spans="2:12" s="193" customFormat="1" ht="15">
      <c r="B63" s="200"/>
      <c r="C63" s="200"/>
      <c r="D63" s="197" t="s">
        <v>81</v>
      </c>
      <c r="E63" s="195" t="s">
        <v>86</v>
      </c>
      <c r="F63" s="196" t="str">
        <f t="shared" si="1"/>
        <v>Buonoelevata</v>
      </c>
      <c r="G63" s="195">
        <f>F36</f>
        <v>75</v>
      </c>
      <c r="K63" s="221" t="s">
        <v>62</v>
      </c>
      <c r="L63" s="222" t="s">
        <v>65</v>
      </c>
    </row>
    <row r="64" spans="2:7" s="193" customFormat="1" ht="13.5">
      <c r="B64" s="200"/>
      <c r="C64" s="200"/>
      <c r="D64" s="198" t="s">
        <v>81</v>
      </c>
      <c r="E64" s="195" t="s">
        <v>87</v>
      </c>
      <c r="F64" s="196" t="str">
        <f t="shared" si="1"/>
        <v>Buononormale</v>
      </c>
      <c r="G64" s="195">
        <f>G36</f>
        <v>100</v>
      </c>
    </row>
    <row r="65" spans="2:7" s="193" customFormat="1" ht="13.5">
      <c r="B65" s="200"/>
      <c r="C65" s="200"/>
      <c r="D65" s="197" t="s">
        <v>81</v>
      </c>
      <c r="E65" s="195" t="s">
        <v>88</v>
      </c>
      <c r="F65" s="196" t="str">
        <f t="shared" si="1"/>
        <v>Buonobassa</v>
      </c>
      <c r="G65" s="199">
        <f>H36</f>
        <v>220</v>
      </c>
    </row>
    <row r="66" spans="2:7" s="193" customFormat="1" ht="12.75">
      <c r="B66" s="200"/>
      <c r="C66" s="200"/>
      <c r="D66" s="196" t="s">
        <v>82</v>
      </c>
      <c r="E66" s="195" t="s">
        <v>86</v>
      </c>
      <c r="F66" s="196" t="str">
        <f t="shared" si="1"/>
        <v>Soddisfacenteelevata</v>
      </c>
      <c r="G66" s="199">
        <f>F37</f>
        <v>100</v>
      </c>
    </row>
    <row r="67" spans="2:7" s="193" customFormat="1" ht="12.75">
      <c r="B67" s="200"/>
      <c r="C67" s="200"/>
      <c r="D67" s="196" t="s">
        <v>82</v>
      </c>
      <c r="E67" s="195" t="s">
        <v>87</v>
      </c>
      <c r="F67" s="196" t="str">
        <f t="shared" si="1"/>
        <v>Soddisfacentenormale</v>
      </c>
      <c r="G67" s="199">
        <f>G37</f>
        <v>220</v>
      </c>
    </row>
    <row r="68" spans="2:7" s="193" customFormat="1" ht="12.75">
      <c r="B68" s="200"/>
      <c r="C68" s="200"/>
      <c r="D68" s="196" t="s">
        <v>82</v>
      </c>
      <c r="E68" s="195" t="s">
        <v>88</v>
      </c>
      <c r="F68" s="196" t="str">
        <f t="shared" si="1"/>
        <v>Soddisfacentebassa</v>
      </c>
      <c r="G68" s="199">
        <f>H37</f>
        <v>400</v>
      </c>
    </row>
    <row r="69" spans="2:7" s="193" customFormat="1" ht="12.75">
      <c r="B69" s="200"/>
      <c r="C69" s="200"/>
      <c r="D69" s="196" t="s">
        <v>83</v>
      </c>
      <c r="E69" s="195" t="s">
        <v>86</v>
      </c>
      <c r="F69" s="196" t="str">
        <f t="shared" si="1"/>
        <v>Scarsoelevata</v>
      </c>
      <c r="G69" s="199">
        <f>F38</f>
        <v>220</v>
      </c>
    </row>
    <row r="70" spans="2:7" s="193" customFormat="1" ht="12.75">
      <c r="B70" s="200"/>
      <c r="C70" s="200"/>
      <c r="D70" s="196" t="s">
        <v>83</v>
      </c>
      <c r="E70" s="195" t="s">
        <v>87</v>
      </c>
      <c r="F70" s="196" t="str">
        <f t="shared" si="1"/>
        <v>Scarsonormale</v>
      </c>
      <c r="G70" s="199">
        <f>G38</f>
        <v>400</v>
      </c>
    </row>
    <row r="71" spans="2:7" s="193" customFormat="1" ht="12.75">
      <c r="B71" s="200"/>
      <c r="C71" s="200"/>
      <c r="D71" s="196" t="s">
        <v>83</v>
      </c>
      <c r="E71" s="195" t="s">
        <v>88</v>
      </c>
      <c r="F71" s="196" t="str">
        <f t="shared" si="1"/>
        <v>Scarsobassa</v>
      </c>
      <c r="G71" s="199">
        <f>H38</f>
        <v>650</v>
      </c>
    </row>
    <row r="72" spans="2:7" s="193" customFormat="1" ht="12.75">
      <c r="B72" s="200"/>
      <c r="C72" s="200"/>
      <c r="D72" s="196" t="s">
        <v>84</v>
      </c>
      <c r="E72" s="195" t="s">
        <v>86</v>
      </c>
      <c r="F72" s="196" t="str">
        <f t="shared" si="1"/>
        <v>Negativoelevata</v>
      </c>
      <c r="G72" s="199">
        <f>F39</f>
        <v>400</v>
      </c>
    </row>
    <row r="73" spans="2:7" s="193" customFormat="1" ht="12.75">
      <c r="B73" s="200"/>
      <c r="C73" s="200"/>
      <c r="D73" s="196" t="s">
        <v>84</v>
      </c>
      <c r="E73" s="195" t="s">
        <v>87</v>
      </c>
      <c r="F73" s="196" t="str">
        <f t="shared" si="1"/>
        <v>Negativonormale</v>
      </c>
      <c r="G73" s="199">
        <f>G39</f>
        <v>650</v>
      </c>
    </row>
    <row r="74" spans="2:7" s="193" customFormat="1" ht="12.75">
      <c r="B74" s="200"/>
      <c r="C74" s="200"/>
      <c r="D74" s="196" t="s">
        <v>84</v>
      </c>
      <c r="E74" s="195" t="s">
        <v>88</v>
      </c>
      <c r="F74" s="196" t="str">
        <f t="shared" si="1"/>
        <v>Negativobassa</v>
      </c>
      <c r="G74" s="199">
        <f>H39</f>
        <v>1000</v>
      </c>
    </row>
    <row r="75" spans="2:3" s="193" customFormat="1" ht="12.75">
      <c r="B75" s="200"/>
      <c r="C75" s="200"/>
    </row>
    <row r="76" spans="2:3" s="193" customFormat="1" ht="12.75">
      <c r="B76" s="200"/>
      <c r="C76" s="200"/>
    </row>
    <row r="77" spans="2:3" s="193" customFormat="1" ht="12.75">
      <c r="B77" s="200"/>
      <c r="C77" s="200"/>
    </row>
    <row r="78" spans="2:3" s="193" customFormat="1" ht="12.75">
      <c r="B78" s="200"/>
      <c r="C78" s="200"/>
    </row>
    <row r="79" spans="2:10" s="193" customFormat="1" ht="12.75">
      <c r="B79" s="200"/>
      <c r="C79" s="226"/>
      <c r="D79" s="227"/>
      <c r="E79" s="227"/>
      <c r="F79" s="227"/>
      <c r="G79" s="227"/>
      <c r="H79" s="227"/>
      <c r="I79" s="227"/>
      <c r="J79" s="227"/>
    </row>
    <row r="80" spans="2:8" s="193" customFormat="1" ht="12.75">
      <c r="B80" s="200"/>
      <c r="C80" s="226"/>
      <c r="D80" s="227"/>
      <c r="E80" s="227"/>
      <c r="F80" s="227"/>
      <c r="G80" s="227"/>
      <c r="H80" s="227"/>
    </row>
    <row r="81" spans="2:8" s="193" customFormat="1" ht="12.75">
      <c r="B81" s="200"/>
      <c r="C81" s="226"/>
      <c r="D81" s="227"/>
      <c r="E81" s="227"/>
      <c r="F81" s="227"/>
      <c r="G81" s="227"/>
      <c r="H81" s="227"/>
    </row>
    <row r="82" spans="2:8" s="193" customFormat="1" ht="12.75">
      <c r="B82" s="200"/>
      <c r="C82" s="226"/>
      <c r="D82" s="227"/>
      <c r="E82" s="227"/>
      <c r="F82" s="227"/>
      <c r="G82" s="227"/>
      <c r="H82" s="227"/>
    </row>
    <row r="83" spans="2:8" s="193" customFormat="1" ht="12.75">
      <c r="B83" s="200"/>
      <c r="C83" s="226"/>
      <c r="D83" s="227"/>
      <c r="E83" s="227"/>
      <c r="F83" s="227"/>
      <c r="G83" s="227"/>
      <c r="H83" s="227"/>
    </row>
    <row r="84" spans="2:8" s="193" customFormat="1" ht="12.75">
      <c r="B84" s="200"/>
      <c r="C84" s="226"/>
      <c r="D84" s="227"/>
      <c r="E84" s="227"/>
      <c r="F84" s="227"/>
      <c r="G84" s="227"/>
      <c r="H84" s="227"/>
    </row>
    <row r="85" spans="3:11" ht="12.75">
      <c r="C85" s="226"/>
      <c r="D85" s="227"/>
      <c r="E85" s="227"/>
      <c r="F85" s="227"/>
      <c r="G85" s="227"/>
      <c r="H85" s="227"/>
      <c r="K85" s="193"/>
    </row>
    <row r="86" spans="3:11" ht="12.75">
      <c r="C86" s="226"/>
      <c r="D86" s="227"/>
      <c r="E86" s="227"/>
      <c r="F86" s="227"/>
      <c r="G86" s="227"/>
      <c r="H86" s="227"/>
      <c r="K86" s="193"/>
    </row>
    <row r="87" spans="3:11" ht="12.75">
      <c r="C87" s="226"/>
      <c r="D87" s="227"/>
      <c r="E87" s="227"/>
      <c r="F87" s="227"/>
      <c r="G87" s="227"/>
      <c r="H87" s="227"/>
      <c r="K87" s="193"/>
    </row>
    <row r="88" spans="2:18" ht="15">
      <c r="B88" s="226"/>
      <c r="C88" s="226"/>
      <c r="D88" s="227"/>
      <c r="E88" s="227"/>
      <c r="F88" s="227"/>
      <c r="G88" s="227"/>
      <c r="H88" s="227"/>
      <c r="I88" s="227"/>
      <c r="J88" s="227"/>
      <c r="K88" s="221"/>
      <c r="L88" s="233"/>
      <c r="M88" s="227"/>
      <c r="N88" s="227"/>
      <c r="O88" s="227"/>
      <c r="P88" s="193"/>
      <c r="Q88" s="193"/>
      <c r="R88" s="193"/>
    </row>
    <row r="89" spans="2:18" ht="15">
      <c r="B89" s="226"/>
      <c r="C89" s="226"/>
      <c r="D89" s="227"/>
      <c r="E89" s="227"/>
      <c r="F89" s="227"/>
      <c r="G89" s="227"/>
      <c r="H89" s="227"/>
      <c r="I89" s="227"/>
      <c r="J89" s="227"/>
      <c r="K89" s="221"/>
      <c r="L89" s="233"/>
      <c r="M89" s="227"/>
      <c r="N89" s="227"/>
      <c r="O89" s="227"/>
      <c r="P89" s="193"/>
      <c r="Q89" s="193"/>
      <c r="R89" s="193"/>
    </row>
    <row r="90" spans="2:18" ht="15">
      <c r="B90" s="226"/>
      <c r="C90" s="226"/>
      <c r="D90" s="227"/>
      <c r="E90" s="227"/>
      <c r="F90" s="227"/>
      <c r="G90" s="227"/>
      <c r="H90" s="227"/>
      <c r="I90" s="227"/>
      <c r="J90" s="227"/>
      <c r="K90" s="221"/>
      <c r="L90" s="233"/>
      <c r="M90" s="227"/>
      <c r="N90" s="227"/>
      <c r="O90" s="227"/>
      <c r="P90" s="193"/>
      <c r="Q90" s="193"/>
      <c r="R90" s="193"/>
    </row>
    <row r="91" spans="2:18" ht="15">
      <c r="B91" s="226"/>
      <c r="C91" s="226"/>
      <c r="D91" s="228"/>
      <c r="E91" s="224"/>
      <c r="F91" s="229"/>
      <c r="G91" s="224"/>
      <c r="H91" s="227"/>
      <c r="I91" s="227"/>
      <c r="J91" s="227"/>
      <c r="K91" s="221"/>
      <c r="L91" s="233"/>
      <c r="M91" s="227"/>
      <c r="N91" s="227"/>
      <c r="O91" s="227"/>
      <c r="P91" s="193"/>
      <c r="Q91" s="193"/>
      <c r="R91" s="193"/>
    </row>
    <row r="92" spans="2:18" ht="15">
      <c r="B92" s="226"/>
      <c r="C92" s="226"/>
      <c r="D92" s="228"/>
      <c r="E92" s="224"/>
      <c r="F92" s="229"/>
      <c r="G92" s="224"/>
      <c r="H92" s="227"/>
      <c r="I92" s="227"/>
      <c r="J92" s="227"/>
      <c r="K92" s="221"/>
      <c r="L92" s="233"/>
      <c r="M92" s="227"/>
      <c r="N92" s="227"/>
      <c r="O92" s="227"/>
      <c r="P92" s="193"/>
      <c r="Q92" s="193"/>
      <c r="R92" s="193"/>
    </row>
    <row r="93" spans="2:18" ht="15">
      <c r="B93" s="226"/>
      <c r="C93" s="226"/>
      <c r="D93" s="228"/>
      <c r="E93" s="224"/>
      <c r="F93" s="229"/>
      <c r="G93" s="224"/>
      <c r="H93" s="227"/>
      <c r="I93" s="227"/>
      <c r="J93" s="227"/>
      <c r="K93" s="221"/>
      <c r="L93" s="233"/>
      <c r="M93" s="227"/>
      <c r="N93" s="227"/>
      <c r="O93" s="227"/>
      <c r="P93" s="193"/>
      <c r="Q93" s="193"/>
      <c r="R93" s="193"/>
    </row>
    <row r="94" spans="2:18" ht="15">
      <c r="B94" s="226"/>
      <c r="C94" s="226"/>
      <c r="D94" s="230"/>
      <c r="E94" s="224"/>
      <c r="F94" s="229"/>
      <c r="G94" s="224"/>
      <c r="H94" s="227"/>
      <c r="I94" s="227"/>
      <c r="J94" s="227"/>
      <c r="K94" s="221"/>
      <c r="L94" s="233"/>
      <c r="M94" s="227"/>
      <c r="N94" s="227"/>
      <c r="O94" s="227"/>
      <c r="P94" s="193"/>
      <c r="Q94" s="193"/>
      <c r="R94" s="193"/>
    </row>
    <row r="95" spans="2:18" ht="13.5">
      <c r="B95" s="226"/>
      <c r="C95" s="226"/>
      <c r="D95" s="231"/>
      <c r="E95" s="224"/>
      <c r="F95" s="229"/>
      <c r="G95" s="224"/>
      <c r="H95" s="227"/>
      <c r="I95" s="227"/>
      <c r="J95" s="227"/>
      <c r="K95" s="193"/>
      <c r="L95" s="227"/>
      <c r="M95" s="227"/>
      <c r="N95" s="227"/>
      <c r="O95" s="227"/>
      <c r="P95" s="193"/>
      <c r="Q95" s="193"/>
      <c r="R95" s="193"/>
    </row>
    <row r="96" spans="2:18" ht="13.5">
      <c r="B96" s="226"/>
      <c r="C96" s="226"/>
      <c r="D96" s="230"/>
      <c r="E96" s="224"/>
      <c r="F96" s="229"/>
      <c r="G96" s="225"/>
      <c r="H96" s="227"/>
      <c r="I96" s="227"/>
      <c r="J96" s="227"/>
      <c r="K96" s="193"/>
      <c r="L96" s="227"/>
      <c r="M96" s="227"/>
      <c r="N96" s="227"/>
      <c r="O96" s="227"/>
      <c r="P96" s="193"/>
      <c r="Q96" s="193"/>
      <c r="R96" s="193"/>
    </row>
    <row r="97" spans="2:18" ht="12.75">
      <c r="B97" s="226"/>
      <c r="C97" s="226"/>
      <c r="D97" s="229"/>
      <c r="E97" s="224"/>
      <c r="F97" s="229"/>
      <c r="G97" s="225"/>
      <c r="H97" s="227"/>
      <c r="I97" s="227"/>
      <c r="J97" s="227"/>
      <c r="K97" s="193"/>
      <c r="L97" s="227"/>
      <c r="M97" s="227"/>
      <c r="N97" s="227"/>
      <c r="O97" s="227"/>
      <c r="P97" s="193"/>
      <c r="Q97" s="193"/>
      <c r="R97" s="193"/>
    </row>
    <row r="98" spans="2:18" ht="12.75">
      <c r="B98" s="226"/>
      <c r="C98" s="226"/>
      <c r="D98" s="229"/>
      <c r="E98" s="224"/>
      <c r="F98" s="229"/>
      <c r="G98" s="225"/>
      <c r="H98" s="227"/>
      <c r="I98" s="227"/>
      <c r="J98" s="227"/>
      <c r="K98" s="193"/>
      <c r="L98" s="227"/>
      <c r="M98" s="227"/>
      <c r="N98" s="227"/>
      <c r="O98" s="227"/>
      <c r="P98" s="193"/>
      <c r="Q98" s="193"/>
      <c r="R98" s="193"/>
    </row>
    <row r="99" spans="2:18" ht="12.75">
      <c r="B99" s="226"/>
      <c r="C99" s="226"/>
      <c r="D99" s="229"/>
      <c r="E99" s="224"/>
      <c r="F99" s="229"/>
      <c r="G99" s="225"/>
      <c r="H99" s="227"/>
      <c r="I99" s="227"/>
      <c r="J99" s="227"/>
      <c r="K99" s="193"/>
      <c r="L99" s="227"/>
      <c r="M99" s="227"/>
      <c r="N99" s="227"/>
      <c r="O99" s="227"/>
      <c r="P99" s="193"/>
      <c r="Q99" s="193"/>
      <c r="R99" s="193"/>
    </row>
    <row r="100" spans="2:18" ht="12.75">
      <c r="B100" s="226"/>
      <c r="C100" s="226"/>
      <c r="D100" s="229"/>
      <c r="E100" s="224"/>
      <c r="F100" s="229"/>
      <c r="G100" s="225"/>
      <c r="H100" s="227"/>
      <c r="I100" s="227"/>
      <c r="J100" s="227"/>
      <c r="K100" s="193"/>
      <c r="L100" s="227"/>
      <c r="M100" s="227"/>
      <c r="N100" s="227"/>
      <c r="O100" s="227"/>
      <c r="P100" s="193"/>
      <c r="Q100" s="193"/>
      <c r="R100" s="193"/>
    </row>
    <row r="101" spans="2:18" ht="12.75">
      <c r="B101" s="226"/>
      <c r="C101" s="226"/>
      <c r="D101" s="229"/>
      <c r="E101" s="224"/>
      <c r="F101" s="229"/>
      <c r="G101" s="225"/>
      <c r="H101" s="227"/>
      <c r="I101" s="227"/>
      <c r="J101" s="227"/>
      <c r="K101" s="193"/>
      <c r="L101" s="227"/>
      <c r="M101" s="227"/>
      <c r="N101" s="227"/>
      <c r="O101" s="227"/>
      <c r="P101" s="193"/>
      <c r="Q101" s="193"/>
      <c r="R101" s="193"/>
    </row>
    <row r="102" spans="2:18" ht="12.75">
      <c r="B102" s="226"/>
      <c r="C102" s="226"/>
      <c r="D102" s="229"/>
      <c r="E102" s="224"/>
      <c r="F102" s="229"/>
      <c r="G102" s="225"/>
      <c r="H102" s="227"/>
      <c r="I102" s="227"/>
      <c r="J102" s="227"/>
      <c r="K102" s="193"/>
      <c r="L102" s="227"/>
      <c r="M102" s="227"/>
      <c r="N102" s="227"/>
      <c r="O102" s="227"/>
      <c r="P102" s="193"/>
      <c r="Q102" s="193"/>
      <c r="R102" s="193"/>
    </row>
    <row r="103" spans="2:18" ht="12.75">
      <c r="B103" s="226"/>
      <c r="C103" s="226"/>
      <c r="D103" s="229"/>
      <c r="E103" s="224"/>
      <c r="F103" s="229"/>
      <c r="G103" s="225"/>
      <c r="H103" s="227"/>
      <c r="I103" s="227"/>
      <c r="J103" s="227"/>
      <c r="K103" s="193"/>
      <c r="L103" s="227"/>
      <c r="M103" s="227"/>
      <c r="N103" s="227"/>
      <c r="O103" s="227"/>
      <c r="P103" s="193"/>
      <c r="Q103" s="193"/>
      <c r="R103" s="193"/>
    </row>
    <row r="104" spans="2:18" ht="12.75">
      <c r="B104" s="226"/>
      <c r="C104" s="226"/>
      <c r="D104" s="229"/>
      <c r="E104" s="224"/>
      <c r="F104" s="229"/>
      <c r="G104" s="225"/>
      <c r="H104" s="227"/>
      <c r="I104" s="227"/>
      <c r="J104" s="227"/>
      <c r="K104" s="193"/>
      <c r="L104" s="227"/>
      <c r="M104" s="227"/>
      <c r="N104" s="227"/>
      <c r="O104" s="227"/>
      <c r="P104" s="193"/>
      <c r="Q104" s="193"/>
      <c r="R104" s="193"/>
    </row>
    <row r="105" spans="2:18" ht="12.75">
      <c r="B105" s="226"/>
      <c r="C105" s="226"/>
      <c r="D105" s="229"/>
      <c r="E105" s="224"/>
      <c r="F105" s="229"/>
      <c r="G105" s="225"/>
      <c r="H105" s="227"/>
      <c r="I105" s="227"/>
      <c r="J105" s="227"/>
      <c r="K105" s="193"/>
      <c r="L105" s="227"/>
      <c r="M105" s="227"/>
      <c r="N105" s="227"/>
      <c r="O105" s="227"/>
      <c r="P105" s="193"/>
      <c r="Q105" s="193"/>
      <c r="R105" s="193"/>
    </row>
    <row r="106" spans="2:18" ht="12.75">
      <c r="B106" s="226"/>
      <c r="C106" s="226"/>
      <c r="D106" s="227"/>
      <c r="E106" s="227"/>
      <c r="F106" s="227"/>
      <c r="G106" s="227"/>
      <c r="H106" s="227"/>
      <c r="I106" s="227"/>
      <c r="J106" s="227"/>
      <c r="K106" s="193"/>
      <c r="L106" s="227"/>
      <c r="M106" s="227"/>
      <c r="N106" s="227"/>
      <c r="O106" s="227"/>
      <c r="P106" s="193"/>
      <c r="Q106" s="193"/>
      <c r="R106" s="193"/>
    </row>
    <row r="107" spans="2:18" ht="12.75">
      <c r="B107" s="226"/>
      <c r="C107" s="226"/>
      <c r="D107" s="227"/>
      <c r="E107" s="227"/>
      <c r="F107" s="227"/>
      <c r="G107" s="227"/>
      <c r="H107" s="227"/>
      <c r="I107" s="227"/>
      <c r="J107" s="227"/>
      <c r="K107" s="193"/>
      <c r="L107" s="227"/>
      <c r="M107" s="227"/>
      <c r="N107" s="227"/>
      <c r="O107" s="227"/>
      <c r="P107" s="193"/>
      <c r="Q107" s="193"/>
      <c r="R107" s="193"/>
    </row>
    <row r="108" spans="2:18" ht="12.75">
      <c r="B108" s="226"/>
      <c r="C108" s="226"/>
      <c r="D108" s="227"/>
      <c r="E108" s="227"/>
      <c r="F108" s="227"/>
      <c r="G108" s="227"/>
      <c r="H108" s="227"/>
      <c r="I108" s="227"/>
      <c r="J108" s="227"/>
      <c r="K108" s="193"/>
      <c r="L108" s="227"/>
      <c r="M108" s="227"/>
      <c r="N108" s="227"/>
      <c r="O108" s="227"/>
      <c r="P108" s="193"/>
      <c r="Q108" s="193"/>
      <c r="R108" s="193"/>
    </row>
    <row r="109" spans="2:18" ht="15">
      <c r="B109" s="226"/>
      <c r="C109" s="226"/>
      <c r="D109" s="227"/>
      <c r="E109" s="227"/>
      <c r="F109" s="227"/>
      <c r="G109" s="227"/>
      <c r="H109" s="227"/>
      <c r="I109" s="227"/>
      <c r="J109" s="227"/>
      <c r="K109" s="221"/>
      <c r="L109" s="233"/>
      <c r="M109" s="227"/>
      <c r="N109" s="227"/>
      <c r="O109" s="227"/>
      <c r="P109" s="193"/>
      <c r="Q109" s="193"/>
      <c r="R109" s="193"/>
    </row>
    <row r="110" spans="2:18" ht="15">
      <c r="B110" s="226"/>
      <c r="C110" s="226"/>
      <c r="D110" s="227"/>
      <c r="E110" s="227"/>
      <c r="F110" s="227"/>
      <c r="G110" s="227"/>
      <c r="H110" s="227"/>
      <c r="I110" s="227"/>
      <c r="J110" s="227"/>
      <c r="K110" s="221"/>
      <c r="L110" s="233"/>
      <c r="M110" s="227"/>
      <c r="N110" s="227"/>
      <c r="O110" s="227"/>
      <c r="P110" s="193"/>
      <c r="Q110" s="193"/>
      <c r="R110" s="193"/>
    </row>
    <row r="111" spans="2:18" ht="15">
      <c r="B111" s="226"/>
      <c r="C111" s="226"/>
      <c r="D111" s="227"/>
      <c r="E111" s="227"/>
      <c r="F111" s="227"/>
      <c r="G111" s="227"/>
      <c r="H111" s="227"/>
      <c r="I111" s="227"/>
      <c r="J111" s="227"/>
      <c r="K111" s="221"/>
      <c r="L111" s="233"/>
      <c r="M111" s="227"/>
      <c r="N111" s="227"/>
      <c r="O111" s="227"/>
      <c r="P111" s="193"/>
      <c r="Q111" s="193"/>
      <c r="R111" s="193"/>
    </row>
    <row r="112" spans="2:18" ht="15">
      <c r="B112" s="226"/>
      <c r="C112" s="226"/>
      <c r="D112" s="228"/>
      <c r="E112" s="224"/>
      <c r="F112" s="229"/>
      <c r="G112" s="224"/>
      <c r="H112" s="227"/>
      <c r="I112" s="227"/>
      <c r="J112" s="227"/>
      <c r="K112" s="221"/>
      <c r="L112" s="233"/>
      <c r="M112" s="227"/>
      <c r="N112" s="227"/>
      <c r="O112" s="227"/>
      <c r="P112" s="193"/>
      <c r="Q112" s="193"/>
      <c r="R112" s="193"/>
    </row>
    <row r="113" spans="2:18" ht="15">
      <c r="B113" s="226"/>
      <c r="C113" s="226"/>
      <c r="D113" s="228"/>
      <c r="E113" s="224"/>
      <c r="F113" s="229"/>
      <c r="G113" s="224"/>
      <c r="H113" s="227"/>
      <c r="I113" s="227"/>
      <c r="J113" s="227"/>
      <c r="K113" s="221"/>
      <c r="L113" s="233"/>
      <c r="M113" s="227"/>
      <c r="N113" s="227"/>
      <c r="O113" s="227"/>
      <c r="P113" s="193"/>
      <c r="Q113" s="193"/>
      <c r="R113" s="193"/>
    </row>
    <row r="114" spans="2:18" ht="15">
      <c r="B114" s="226"/>
      <c r="C114" s="226"/>
      <c r="D114" s="228"/>
      <c r="E114" s="224"/>
      <c r="F114" s="229"/>
      <c r="G114" s="224"/>
      <c r="H114" s="227"/>
      <c r="I114" s="227"/>
      <c r="J114" s="227"/>
      <c r="K114" s="221"/>
      <c r="L114" s="233"/>
      <c r="M114" s="227"/>
      <c r="N114" s="227"/>
      <c r="O114" s="227"/>
      <c r="P114" s="193"/>
      <c r="Q114" s="193"/>
      <c r="R114" s="193"/>
    </row>
    <row r="115" spans="2:18" ht="15">
      <c r="B115" s="226"/>
      <c r="C115" s="226"/>
      <c r="D115" s="227"/>
      <c r="E115" s="227"/>
      <c r="F115" s="227"/>
      <c r="G115" s="227"/>
      <c r="H115" s="227"/>
      <c r="I115" s="227"/>
      <c r="J115" s="227"/>
      <c r="K115" s="221"/>
      <c r="L115" s="233"/>
      <c r="M115" s="227"/>
      <c r="N115" s="227"/>
      <c r="O115" s="227"/>
      <c r="P115" s="193"/>
      <c r="Q115" s="193"/>
      <c r="R115" s="193"/>
    </row>
    <row r="116" spans="2:18" ht="15">
      <c r="B116" s="226"/>
      <c r="C116" s="226"/>
      <c r="D116" s="227"/>
      <c r="E116" s="227"/>
      <c r="F116" s="227"/>
      <c r="G116" s="227"/>
      <c r="H116" s="227"/>
      <c r="I116" s="227"/>
      <c r="J116" s="227"/>
      <c r="K116" s="221"/>
      <c r="L116" s="233"/>
      <c r="M116" s="227"/>
      <c r="N116" s="227"/>
      <c r="O116" s="227"/>
      <c r="P116" s="193"/>
      <c r="Q116" s="193"/>
      <c r="R116" s="193"/>
    </row>
    <row r="117" spans="2:18" ht="15">
      <c r="B117" s="226"/>
      <c r="C117" s="226"/>
      <c r="D117" s="227"/>
      <c r="E117" s="227"/>
      <c r="F117" s="227"/>
      <c r="G117" s="227"/>
      <c r="H117" s="227"/>
      <c r="I117" s="227"/>
      <c r="J117" s="227"/>
      <c r="K117" s="221"/>
      <c r="L117" s="233"/>
      <c r="M117" s="227"/>
      <c r="N117" s="227"/>
      <c r="O117" s="227"/>
      <c r="P117" s="193"/>
      <c r="Q117" s="193"/>
      <c r="R117" s="193"/>
    </row>
    <row r="118" spans="2:18" ht="15">
      <c r="B118" s="226"/>
      <c r="C118" s="226"/>
      <c r="D118" s="228"/>
      <c r="E118" s="224"/>
      <c r="F118" s="229"/>
      <c r="G118" s="224"/>
      <c r="H118" s="227"/>
      <c r="I118" s="227"/>
      <c r="J118" s="227"/>
      <c r="K118" s="221"/>
      <c r="L118" s="233"/>
      <c r="M118" s="227"/>
      <c r="N118" s="227"/>
      <c r="O118" s="227"/>
      <c r="P118" s="193"/>
      <c r="Q118" s="193"/>
      <c r="R118" s="193"/>
    </row>
    <row r="119" spans="2:18" ht="15">
      <c r="B119" s="226"/>
      <c r="C119" s="226"/>
      <c r="D119" s="228"/>
      <c r="E119" s="224"/>
      <c r="F119" s="229"/>
      <c r="G119" s="224"/>
      <c r="H119" s="227"/>
      <c r="I119" s="227"/>
      <c r="J119" s="227"/>
      <c r="K119" s="221"/>
      <c r="L119" s="233"/>
      <c r="M119" s="227"/>
      <c r="N119" s="227"/>
      <c r="O119" s="227"/>
      <c r="P119" s="193"/>
      <c r="Q119" s="193"/>
      <c r="R119" s="193"/>
    </row>
    <row r="120" spans="2:18" ht="15">
      <c r="B120" s="226"/>
      <c r="C120" s="226"/>
      <c r="D120" s="228"/>
      <c r="E120" s="224"/>
      <c r="F120" s="229"/>
      <c r="G120" s="224"/>
      <c r="H120" s="227"/>
      <c r="I120" s="227"/>
      <c r="J120" s="227"/>
      <c r="K120" s="221"/>
      <c r="L120" s="233"/>
      <c r="M120" s="227"/>
      <c r="N120" s="227"/>
      <c r="O120" s="227"/>
      <c r="P120" s="193"/>
      <c r="Q120" s="193"/>
      <c r="R120" s="193"/>
    </row>
    <row r="121" spans="2:18" ht="15">
      <c r="B121" s="226"/>
      <c r="C121" s="226"/>
      <c r="D121" s="230"/>
      <c r="E121" s="224"/>
      <c r="F121" s="229"/>
      <c r="G121" s="224"/>
      <c r="H121" s="227"/>
      <c r="I121" s="227"/>
      <c r="J121" s="227"/>
      <c r="K121" s="221"/>
      <c r="L121" s="233"/>
      <c r="M121" s="227"/>
      <c r="N121" s="227"/>
      <c r="O121" s="227"/>
      <c r="P121" s="193"/>
      <c r="Q121" s="193"/>
      <c r="R121" s="193"/>
    </row>
    <row r="122" spans="2:18" ht="13.5">
      <c r="B122" s="226"/>
      <c r="C122" s="226"/>
      <c r="D122" s="231"/>
      <c r="E122" s="224"/>
      <c r="F122" s="229"/>
      <c r="G122" s="224"/>
      <c r="H122" s="227"/>
      <c r="I122" s="227"/>
      <c r="J122" s="227"/>
      <c r="K122" s="193"/>
      <c r="L122" s="227"/>
      <c r="M122" s="227"/>
      <c r="N122" s="227"/>
      <c r="O122" s="227"/>
      <c r="P122" s="193"/>
      <c r="Q122" s="193"/>
      <c r="R122" s="193"/>
    </row>
    <row r="123" spans="2:18" ht="13.5">
      <c r="B123" s="226"/>
      <c r="C123" s="226"/>
      <c r="D123" s="230"/>
      <c r="E123" s="224"/>
      <c r="F123" s="229"/>
      <c r="G123" s="225"/>
      <c r="H123" s="227"/>
      <c r="I123" s="227"/>
      <c r="J123" s="227"/>
      <c r="K123" s="193"/>
      <c r="L123" s="227"/>
      <c r="M123" s="227"/>
      <c r="N123" s="227"/>
      <c r="O123" s="227"/>
      <c r="P123" s="193"/>
      <c r="Q123" s="193"/>
      <c r="R123" s="193"/>
    </row>
    <row r="124" spans="2:18" ht="12.75">
      <c r="B124" s="226"/>
      <c r="C124" s="226"/>
      <c r="D124" s="229"/>
      <c r="E124" s="224"/>
      <c r="F124" s="229"/>
      <c r="G124" s="225"/>
      <c r="H124" s="227"/>
      <c r="I124" s="227"/>
      <c r="J124" s="227"/>
      <c r="K124" s="193"/>
      <c r="L124" s="227"/>
      <c r="M124" s="227"/>
      <c r="N124" s="227"/>
      <c r="O124" s="227"/>
      <c r="P124" s="193"/>
      <c r="Q124" s="193"/>
      <c r="R124" s="193"/>
    </row>
    <row r="125" spans="2:18" ht="12.75">
      <c r="B125" s="226"/>
      <c r="C125" s="226"/>
      <c r="D125" s="229"/>
      <c r="E125" s="224"/>
      <c r="F125" s="229"/>
      <c r="G125" s="225"/>
      <c r="H125" s="227"/>
      <c r="I125" s="227"/>
      <c r="J125" s="227"/>
      <c r="K125" s="193"/>
      <c r="L125" s="227"/>
      <c r="M125" s="227"/>
      <c r="N125" s="227"/>
      <c r="O125" s="227"/>
      <c r="P125" s="193"/>
      <c r="Q125" s="193"/>
      <c r="R125" s="193"/>
    </row>
    <row r="126" spans="2:18" ht="12.75">
      <c r="B126" s="226"/>
      <c r="C126" s="226"/>
      <c r="D126" s="229"/>
      <c r="E126" s="224"/>
      <c r="F126" s="229"/>
      <c r="G126" s="225"/>
      <c r="H126" s="227"/>
      <c r="I126" s="227"/>
      <c r="J126" s="227"/>
      <c r="K126" s="193"/>
      <c r="L126" s="227"/>
      <c r="M126" s="227"/>
      <c r="N126" s="227"/>
      <c r="O126" s="227"/>
      <c r="P126" s="193"/>
      <c r="Q126" s="193"/>
      <c r="R126" s="193"/>
    </row>
    <row r="127" spans="2:18" ht="12.75">
      <c r="B127" s="226"/>
      <c r="C127" s="226"/>
      <c r="D127" s="229"/>
      <c r="E127" s="224"/>
      <c r="F127" s="229"/>
      <c r="G127" s="225"/>
      <c r="H127" s="227"/>
      <c r="I127" s="227"/>
      <c r="J127" s="227"/>
      <c r="K127" s="193"/>
      <c r="L127" s="227"/>
      <c r="M127" s="227"/>
      <c r="N127" s="227"/>
      <c r="O127" s="227"/>
      <c r="P127" s="193"/>
      <c r="Q127" s="193"/>
      <c r="R127" s="193"/>
    </row>
    <row r="128" spans="2:18" ht="12.75">
      <c r="B128" s="226"/>
      <c r="C128" s="226"/>
      <c r="D128" s="229"/>
      <c r="E128" s="224"/>
      <c r="F128" s="229"/>
      <c r="G128" s="225"/>
      <c r="H128" s="227"/>
      <c r="I128" s="227"/>
      <c r="J128" s="227"/>
      <c r="K128" s="193"/>
      <c r="L128" s="227"/>
      <c r="M128" s="227"/>
      <c r="N128" s="227"/>
      <c r="O128" s="227"/>
      <c r="P128" s="193"/>
      <c r="Q128" s="193"/>
      <c r="R128" s="193"/>
    </row>
    <row r="129" spans="2:18" ht="12.75">
      <c r="B129" s="226"/>
      <c r="C129" s="226"/>
      <c r="D129" s="229"/>
      <c r="E129" s="224"/>
      <c r="F129" s="229"/>
      <c r="G129" s="225"/>
      <c r="H129" s="227"/>
      <c r="I129" s="227"/>
      <c r="J129" s="227"/>
      <c r="K129" s="193"/>
      <c r="L129" s="227"/>
      <c r="M129" s="227"/>
      <c r="N129" s="227"/>
      <c r="O129" s="227"/>
      <c r="P129" s="193"/>
      <c r="Q129" s="193"/>
      <c r="R129" s="193"/>
    </row>
    <row r="130" spans="2:18" ht="12.75">
      <c r="B130" s="226"/>
      <c r="C130" s="226"/>
      <c r="D130" s="229"/>
      <c r="E130" s="224"/>
      <c r="F130" s="229"/>
      <c r="G130" s="225"/>
      <c r="H130" s="227"/>
      <c r="I130" s="227"/>
      <c r="J130" s="227"/>
      <c r="K130" s="193"/>
      <c r="L130" s="227"/>
      <c r="M130" s="227"/>
      <c r="N130" s="227"/>
      <c r="O130" s="227"/>
      <c r="P130" s="193"/>
      <c r="Q130" s="193"/>
      <c r="R130" s="193"/>
    </row>
    <row r="131" spans="2:18" ht="12.75">
      <c r="B131" s="226"/>
      <c r="C131" s="226"/>
      <c r="D131" s="229"/>
      <c r="E131" s="224"/>
      <c r="F131" s="229"/>
      <c r="G131" s="225"/>
      <c r="H131" s="227"/>
      <c r="I131" s="227"/>
      <c r="J131" s="227"/>
      <c r="K131" s="193"/>
      <c r="L131" s="227"/>
      <c r="M131" s="227"/>
      <c r="N131" s="227"/>
      <c r="O131" s="227"/>
      <c r="P131" s="193"/>
      <c r="Q131" s="193"/>
      <c r="R131" s="193"/>
    </row>
    <row r="132" spans="2:18" ht="15">
      <c r="B132" s="226"/>
      <c r="C132" s="226"/>
      <c r="D132" s="227"/>
      <c r="E132" s="227"/>
      <c r="F132" s="227"/>
      <c r="G132" s="227"/>
      <c r="H132" s="227"/>
      <c r="I132" s="227"/>
      <c r="J132" s="227"/>
      <c r="K132" s="221"/>
      <c r="L132" s="233"/>
      <c r="M132" s="227"/>
      <c r="N132" s="227"/>
      <c r="O132" s="227"/>
      <c r="P132" s="193"/>
      <c r="Q132" s="193"/>
      <c r="R132" s="193"/>
    </row>
    <row r="133" spans="2:18" ht="15">
      <c r="B133" s="226"/>
      <c r="C133" s="226"/>
      <c r="D133" s="227"/>
      <c r="E133" s="227"/>
      <c r="F133" s="227"/>
      <c r="G133" s="227"/>
      <c r="H133" s="227"/>
      <c r="I133" s="227"/>
      <c r="J133" s="227"/>
      <c r="K133" s="221"/>
      <c r="L133" s="233"/>
      <c r="M133" s="227"/>
      <c r="N133" s="227"/>
      <c r="O133" s="227"/>
      <c r="P133" s="193"/>
      <c r="Q133" s="193"/>
      <c r="R133" s="193"/>
    </row>
    <row r="134" spans="2:18" ht="15">
      <c r="B134" s="226"/>
      <c r="C134" s="226"/>
      <c r="D134" s="227"/>
      <c r="E134" s="227"/>
      <c r="F134" s="227"/>
      <c r="G134" s="227"/>
      <c r="H134" s="227"/>
      <c r="I134" s="227"/>
      <c r="J134" s="227"/>
      <c r="K134" s="221"/>
      <c r="L134" s="233"/>
      <c r="M134" s="227"/>
      <c r="N134" s="227"/>
      <c r="O134" s="227"/>
      <c r="P134" s="193"/>
      <c r="Q134" s="193"/>
      <c r="R134" s="193"/>
    </row>
    <row r="135" spans="2:18" ht="15">
      <c r="B135" s="226"/>
      <c r="C135" s="226"/>
      <c r="D135" s="228"/>
      <c r="E135" s="224"/>
      <c r="F135" s="229"/>
      <c r="G135" s="224"/>
      <c r="H135" s="227"/>
      <c r="I135" s="227"/>
      <c r="J135" s="227"/>
      <c r="K135" s="232"/>
      <c r="L135" s="233"/>
      <c r="M135" s="227"/>
      <c r="N135" s="227"/>
      <c r="O135" s="227"/>
      <c r="P135" s="193"/>
      <c r="Q135" s="193"/>
      <c r="R135" s="193"/>
    </row>
    <row r="136" spans="2:18" ht="15">
      <c r="B136" s="226"/>
      <c r="C136" s="226"/>
      <c r="D136" s="228"/>
      <c r="E136" s="224"/>
      <c r="F136" s="229"/>
      <c r="G136" s="224"/>
      <c r="H136" s="227"/>
      <c r="I136" s="227"/>
      <c r="J136" s="227"/>
      <c r="K136" s="232"/>
      <c r="L136" s="233"/>
      <c r="M136" s="227"/>
      <c r="N136" s="227"/>
      <c r="O136" s="227"/>
      <c r="P136" s="193"/>
      <c r="Q136" s="193"/>
      <c r="R136" s="193"/>
    </row>
    <row r="137" spans="2:18" ht="15">
      <c r="B137" s="226"/>
      <c r="C137" s="226"/>
      <c r="D137" s="228"/>
      <c r="E137" s="224"/>
      <c r="F137" s="229"/>
      <c r="G137" s="224"/>
      <c r="H137" s="227"/>
      <c r="I137" s="227"/>
      <c r="J137" s="227"/>
      <c r="K137" s="232"/>
      <c r="L137" s="233"/>
      <c r="M137" s="227"/>
      <c r="N137" s="227"/>
      <c r="O137" s="227"/>
      <c r="P137" s="193"/>
      <c r="Q137" s="193"/>
      <c r="R137" s="193"/>
    </row>
    <row r="138" spans="2:18" ht="15">
      <c r="B138" s="226"/>
      <c r="C138" s="226"/>
      <c r="D138" s="230"/>
      <c r="E138" s="224"/>
      <c r="F138" s="229"/>
      <c r="G138" s="224"/>
      <c r="H138" s="227"/>
      <c r="I138" s="227"/>
      <c r="J138" s="227"/>
      <c r="K138" s="232"/>
      <c r="L138" s="233"/>
      <c r="M138" s="227"/>
      <c r="N138" s="227"/>
      <c r="O138" s="227"/>
      <c r="P138" s="193"/>
      <c r="Q138" s="193"/>
      <c r="R138" s="193"/>
    </row>
    <row r="139" spans="2:18" ht="13.5">
      <c r="B139" s="226"/>
      <c r="C139" s="226"/>
      <c r="D139" s="231"/>
      <c r="E139" s="224"/>
      <c r="F139" s="229"/>
      <c r="G139" s="224"/>
      <c r="H139" s="227"/>
      <c r="I139" s="227"/>
      <c r="J139" s="227"/>
      <c r="K139" s="227"/>
      <c r="L139" s="227"/>
      <c r="M139" s="227"/>
      <c r="N139" s="227"/>
      <c r="O139" s="227"/>
      <c r="P139" s="193"/>
      <c r="Q139" s="193"/>
      <c r="R139" s="193"/>
    </row>
    <row r="140" spans="2:18" ht="13.5">
      <c r="B140" s="226"/>
      <c r="C140" s="226"/>
      <c r="D140" s="230"/>
      <c r="E140" s="224"/>
      <c r="F140" s="229"/>
      <c r="G140" s="225"/>
      <c r="H140" s="227"/>
      <c r="I140" s="227"/>
      <c r="J140" s="227"/>
      <c r="K140" s="227"/>
      <c r="L140" s="227"/>
      <c r="M140" s="227"/>
      <c r="N140" s="227"/>
      <c r="O140" s="227"/>
      <c r="P140" s="193"/>
      <c r="Q140" s="193"/>
      <c r="R140" s="193"/>
    </row>
    <row r="141" spans="2:18" ht="12.75">
      <c r="B141" s="226"/>
      <c r="C141" s="226"/>
      <c r="D141" s="229"/>
      <c r="E141" s="224"/>
      <c r="F141" s="229"/>
      <c r="G141" s="225"/>
      <c r="H141" s="227"/>
      <c r="I141" s="227"/>
      <c r="J141" s="227"/>
      <c r="K141" s="227"/>
      <c r="L141" s="227"/>
      <c r="M141" s="227"/>
      <c r="N141" s="227"/>
      <c r="O141" s="227"/>
      <c r="P141" s="193"/>
      <c r="Q141" s="193"/>
      <c r="R141" s="193"/>
    </row>
    <row r="142" spans="2:18" ht="12.75">
      <c r="B142" s="226"/>
      <c r="C142" s="226"/>
      <c r="D142" s="229"/>
      <c r="E142" s="224"/>
      <c r="F142" s="229"/>
      <c r="G142" s="225"/>
      <c r="H142" s="227"/>
      <c r="I142" s="227"/>
      <c r="J142" s="227"/>
      <c r="K142" s="227"/>
      <c r="L142" s="227"/>
      <c r="M142" s="227"/>
      <c r="N142" s="227"/>
      <c r="O142" s="227"/>
      <c r="P142" s="193"/>
      <c r="Q142" s="193"/>
      <c r="R142" s="193"/>
    </row>
    <row r="143" spans="2:18" ht="15">
      <c r="B143" s="226"/>
      <c r="C143" s="226"/>
      <c r="D143" s="227"/>
      <c r="E143" s="227"/>
      <c r="F143" s="227"/>
      <c r="G143" s="227"/>
      <c r="H143" s="227"/>
      <c r="I143" s="227"/>
      <c r="J143" s="227"/>
      <c r="K143" s="232"/>
      <c r="L143" s="233"/>
      <c r="M143" s="227"/>
      <c r="N143" s="227"/>
      <c r="O143" s="227"/>
      <c r="P143" s="193"/>
      <c r="Q143" s="193"/>
      <c r="R143" s="193"/>
    </row>
    <row r="144" spans="2:18" ht="15">
      <c r="B144" s="226"/>
      <c r="C144" s="226"/>
      <c r="D144" s="227"/>
      <c r="E144" s="227"/>
      <c r="F144" s="227"/>
      <c r="G144" s="227"/>
      <c r="H144" s="227"/>
      <c r="I144" s="227"/>
      <c r="J144" s="227"/>
      <c r="K144" s="232"/>
      <c r="L144" s="233"/>
      <c r="M144" s="227"/>
      <c r="N144" s="227"/>
      <c r="O144" s="227"/>
      <c r="P144" s="193"/>
      <c r="Q144" s="193"/>
      <c r="R144" s="193"/>
    </row>
    <row r="145" spans="2:18" ht="15">
      <c r="B145" s="226"/>
      <c r="C145" s="226"/>
      <c r="D145" s="227"/>
      <c r="E145" s="227"/>
      <c r="F145" s="227"/>
      <c r="G145" s="227"/>
      <c r="H145" s="227"/>
      <c r="I145" s="227"/>
      <c r="J145" s="227"/>
      <c r="K145" s="232"/>
      <c r="L145" s="233"/>
      <c r="M145" s="227"/>
      <c r="N145" s="227"/>
      <c r="O145" s="227"/>
      <c r="P145" s="193"/>
      <c r="Q145" s="193"/>
      <c r="R145" s="193"/>
    </row>
    <row r="146" spans="2:18" ht="15">
      <c r="B146" s="226"/>
      <c r="C146" s="226"/>
      <c r="D146" s="228"/>
      <c r="E146" s="224"/>
      <c r="F146" s="229"/>
      <c r="G146" s="224"/>
      <c r="H146" s="227"/>
      <c r="I146" s="227"/>
      <c r="J146" s="227"/>
      <c r="K146" s="232"/>
      <c r="L146" s="233"/>
      <c r="M146" s="227"/>
      <c r="N146" s="227"/>
      <c r="O146" s="227"/>
      <c r="P146" s="193"/>
      <c r="Q146" s="193"/>
      <c r="R146" s="193"/>
    </row>
    <row r="147" spans="2:18" ht="15">
      <c r="B147" s="226"/>
      <c r="C147" s="226"/>
      <c r="D147" s="228"/>
      <c r="E147" s="224"/>
      <c r="F147" s="229"/>
      <c r="G147" s="224"/>
      <c r="H147" s="227"/>
      <c r="I147" s="227"/>
      <c r="J147" s="227"/>
      <c r="K147" s="232"/>
      <c r="L147" s="233"/>
      <c r="M147" s="227"/>
      <c r="N147" s="227"/>
      <c r="O147" s="227"/>
      <c r="P147" s="193"/>
      <c r="Q147" s="193"/>
      <c r="R147" s="193"/>
    </row>
    <row r="148" spans="2:18" ht="15">
      <c r="B148" s="226"/>
      <c r="C148" s="226"/>
      <c r="D148" s="228"/>
      <c r="E148" s="224"/>
      <c r="F148" s="229"/>
      <c r="G148" s="224"/>
      <c r="H148" s="227"/>
      <c r="I148" s="227"/>
      <c r="J148" s="227"/>
      <c r="K148" s="232"/>
      <c r="L148" s="233"/>
      <c r="M148" s="227"/>
      <c r="N148" s="227"/>
      <c r="O148" s="227"/>
      <c r="P148" s="193"/>
      <c r="Q148" s="193"/>
      <c r="R148" s="193"/>
    </row>
    <row r="149" spans="2:18" ht="15">
      <c r="B149" s="226"/>
      <c r="C149" s="226"/>
      <c r="D149" s="230"/>
      <c r="E149" s="224"/>
      <c r="F149" s="229"/>
      <c r="G149" s="224"/>
      <c r="H149" s="227"/>
      <c r="I149" s="227"/>
      <c r="J149" s="227"/>
      <c r="K149" s="232"/>
      <c r="L149" s="233"/>
      <c r="M149" s="227"/>
      <c r="N149" s="227"/>
      <c r="O149" s="227"/>
      <c r="P149" s="193"/>
      <c r="Q149" s="193"/>
      <c r="R149" s="193"/>
    </row>
    <row r="150" spans="2:18" ht="13.5">
      <c r="B150" s="226"/>
      <c r="C150" s="226"/>
      <c r="D150" s="231"/>
      <c r="E150" s="224"/>
      <c r="F150" s="229"/>
      <c r="G150" s="224"/>
      <c r="H150" s="227"/>
      <c r="I150" s="227"/>
      <c r="J150" s="227"/>
      <c r="K150" s="227"/>
      <c r="L150" s="227"/>
      <c r="M150" s="227"/>
      <c r="N150" s="227"/>
      <c r="O150" s="227"/>
      <c r="P150" s="193"/>
      <c r="Q150" s="193"/>
      <c r="R150" s="193"/>
    </row>
    <row r="151" spans="2:18" ht="13.5">
      <c r="B151" s="226"/>
      <c r="C151" s="226"/>
      <c r="D151" s="230"/>
      <c r="E151" s="224"/>
      <c r="F151" s="229"/>
      <c r="G151" s="225"/>
      <c r="H151" s="227"/>
      <c r="I151" s="227"/>
      <c r="J151" s="227"/>
      <c r="K151" s="227"/>
      <c r="L151" s="227"/>
      <c r="M151" s="227"/>
      <c r="N151" s="227"/>
      <c r="O151" s="227"/>
      <c r="P151" s="193"/>
      <c r="Q151" s="193"/>
      <c r="R151" s="193"/>
    </row>
    <row r="152" spans="2:18" ht="12.75">
      <c r="B152" s="226"/>
      <c r="C152" s="226"/>
      <c r="D152" s="229"/>
      <c r="E152" s="224"/>
      <c r="F152" s="229"/>
      <c r="G152" s="225"/>
      <c r="H152" s="227"/>
      <c r="I152" s="227"/>
      <c r="J152" s="227"/>
      <c r="K152" s="227"/>
      <c r="L152" s="227"/>
      <c r="M152" s="227"/>
      <c r="N152" s="227"/>
      <c r="O152" s="227"/>
      <c r="P152" s="193"/>
      <c r="Q152" s="193"/>
      <c r="R152" s="193"/>
    </row>
    <row r="153" spans="2:18" ht="12.75">
      <c r="B153" s="226"/>
      <c r="C153" s="226"/>
      <c r="D153" s="229"/>
      <c r="E153" s="224"/>
      <c r="F153" s="229"/>
      <c r="G153" s="225"/>
      <c r="H153" s="227"/>
      <c r="I153" s="227"/>
      <c r="J153" s="227"/>
      <c r="K153" s="227"/>
      <c r="L153" s="227"/>
      <c r="M153" s="227"/>
      <c r="N153" s="227"/>
      <c r="O153" s="227"/>
      <c r="P153" s="193"/>
      <c r="Q153" s="193"/>
      <c r="R153" s="193"/>
    </row>
    <row r="154" spans="2:18" ht="12.75">
      <c r="B154" s="226"/>
      <c r="C154" s="226"/>
      <c r="D154" s="229"/>
      <c r="E154" s="224"/>
      <c r="F154" s="229"/>
      <c r="G154" s="225"/>
      <c r="H154" s="227"/>
      <c r="I154" s="227"/>
      <c r="J154" s="227"/>
      <c r="K154" s="227"/>
      <c r="L154" s="227"/>
      <c r="M154" s="227"/>
      <c r="N154" s="227"/>
      <c r="O154" s="227"/>
      <c r="P154" s="193"/>
      <c r="Q154" s="193"/>
      <c r="R154" s="193"/>
    </row>
    <row r="155" spans="2:18" ht="12.75">
      <c r="B155" s="226"/>
      <c r="C155" s="226"/>
      <c r="D155" s="229"/>
      <c r="E155" s="224"/>
      <c r="F155" s="229"/>
      <c r="G155" s="225"/>
      <c r="H155" s="227"/>
      <c r="I155" s="227"/>
      <c r="J155" s="227"/>
      <c r="K155" s="227"/>
      <c r="L155" s="227"/>
      <c r="M155" s="227"/>
      <c r="N155" s="227"/>
      <c r="O155" s="227"/>
      <c r="P155" s="193"/>
      <c r="Q155" s="193"/>
      <c r="R155" s="193"/>
    </row>
    <row r="156" spans="2:18" ht="12.75">
      <c r="B156" s="226"/>
      <c r="C156" s="226"/>
      <c r="D156" s="229"/>
      <c r="E156" s="224"/>
      <c r="F156" s="229"/>
      <c r="G156" s="225"/>
      <c r="H156" s="227"/>
      <c r="I156" s="227"/>
      <c r="J156" s="227"/>
      <c r="K156" s="227"/>
      <c r="L156" s="227"/>
      <c r="M156" s="227"/>
      <c r="N156" s="227"/>
      <c r="O156" s="227"/>
      <c r="P156" s="193"/>
      <c r="Q156" s="193"/>
      <c r="R156" s="193"/>
    </row>
    <row r="157" spans="2:18" ht="12.75">
      <c r="B157" s="226"/>
      <c r="C157" s="226"/>
      <c r="D157" s="229"/>
      <c r="E157" s="224"/>
      <c r="F157" s="229"/>
      <c r="G157" s="225"/>
      <c r="H157" s="227"/>
      <c r="I157" s="227"/>
      <c r="J157" s="227"/>
      <c r="K157" s="227"/>
      <c r="L157" s="227"/>
      <c r="M157" s="227"/>
      <c r="N157" s="227"/>
      <c r="O157" s="227"/>
      <c r="P157" s="193"/>
      <c r="Q157" s="193"/>
      <c r="R157" s="193"/>
    </row>
    <row r="158" spans="2:18" ht="12.75">
      <c r="B158" s="226"/>
      <c r="C158" s="226"/>
      <c r="D158" s="229"/>
      <c r="E158" s="224"/>
      <c r="F158" s="229"/>
      <c r="G158" s="225"/>
      <c r="H158" s="227"/>
      <c r="I158" s="227"/>
      <c r="J158" s="227"/>
      <c r="K158" s="227"/>
      <c r="L158" s="227"/>
      <c r="M158" s="227"/>
      <c r="N158" s="227"/>
      <c r="O158" s="227"/>
      <c r="P158" s="193"/>
      <c r="Q158" s="193"/>
      <c r="R158" s="193"/>
    </row>
    <row r="159" spans="2:18" ht="12.75">
      <c r="B159" s="226"/>
      <c r="C159" s="226"/>
      <c r="D159" s="229"/>
      <c r="E159" s="224"/>
      <c r="F159" s="229"/>
      <c r="G159" s="225"/>
      <c r="H159" s="227"/>
      <c r="I159" s="227"/>
      <c r="J159" s="227"/>
      <c r="K159" s="227"/>
      <c r="L159" s="227"/>
      <c r="M159" s="227"/>
      <c r="N159" s="227"/>
      <c r="O159" s="227"/>
      <c r="P159" s="193"/>
      <c r="Q159" s="193"/>
      <c r="R159" s="193"/>
    </row>
    <row r="160" spans="2:18" ht="12.75">
      <c r="B160" s="226"/>
      <c r="C160" s="226"/>
      <c r="D160" s="229"/>
      <c r="E160" s="224"/>
      <c r="F160" s="229"/>
      <c r="G160" s="225"/>
      <c r="H160" s="227"/>
      <c r="I160" s="227"/>
      <c r="J160" s="227"/>
      <c r="K160" s="227"/>
      <c r="L160" s="227"/>
      <c r="M160" s="227"/>
      <c r="N160" s="227"/>
      <c r="O160" s="227"/>
      <c r="P160" s="193"/>
      <c r="Q160" s="193"/>
      <c r="R160" s="193"/>
    </row>
    <row r="161" spans="2:18" ht="15">
      <c r="B161" s="226"/>
      <c r="C161" s="226"/>
      <c r="D161" s="227"/>
      <c r="E161" s="227"/>
      <c r="F161" s="227"/>
      <c r="G161" s="227"/>
      <c r="H161" s="227"/>
      <c r="I161" s="227"/>
      <c r="J161" s="227"/>
      <c r="K161" s="232"/>
      <c r="L161" s="233"/>
      <c r="M161" s="227"/>
      <c r="N161" s="227"/>
      <c r="O161" s="227"/>
      <c r="P161" s="193"/>
      <c r="Q161" s="193"/>
      <c r="R161" s="193"/>
    </row>
    <row r="162" spans="2:18" ht="15">
      <c r="B162" s="226"/>
      <c r="C162" s="226"/>
      <c r="D162" s="227"/>
      <c r="E162" s="227"/>
      <c r="F162" s="227"/>
      <c r="G162" s="227"/>
      <c r="H162" s="227"/>
      <c r="I162" s="227"/>
      <c r="J162" s="227"/>
      <c r="K162" s="232"/>
      <c r="L162" s="233"/>
      <c r="M162" s="227"/>
      <c r="N162" s="227"/>
      <c r="O162" s="227"/>
      <c r="P162" s="193"/>
      <c r="Q162" s="193"/>
      <c r="R162" s="193"/>
    </row>
    <row r="163" spans="2:18" ht="15">
      <c r="B163" s="226"/>
      <c r="C163" s="226"/>
      <c r="D163" s="227"/>
      <c r="E163" s="227"/>
      <c r="F163" s="227"/>
      <c r="G163" s="227"/>
      <c r="H163" s="227"/>
      <c r="I163" s="227"/>
      <c r="J163" s="227"/>
      <c r="K163" s="232"/>
      <c r="L163" s="233"/>
      <c r="M163" s="227"/>
      <c r="N163" s="227"/>
      <c r="O163" s="227"/>
      <c r="P163" s="193"/>
      <c r="Q163" s="193"/>
      <c r="R163" s="193"/>
    </row>
    <row r="164" spans="2:18" ht="15">
      <c r="B164" s="226"/>
      <c r="C164" s="226"/>
      <c r="D164" s="228"/>
      <c r="E164" s="224"/>
      <c r="F164" s="229"/>
      <c r="G164" s="224"/>
      <c r="H164" s="227"/>
      <c r="I164" s="227"/>
      <c r="J164" s="227"/>
      <c r="K164" s="232"/>
      <c r="L164" s="233"/>
      <c r="M164" s="227"/>
      <c r="N164" s="227"/>
      <c r="O164" s="227"/>
      <c r="P164" s="193"/>
      <c r="Q164" s="193"/>
      <c r="R164" s="193"/>
    </row>
    <row r="165" spans="2:18" ht="15">
      <c r="B165" s="226"/>
      <c r="C165" s="226"/>
      <c r="D165" s="228"/>
      <c r="E165" s="224"/>
      <c r="F165" s="229"/>
      <c r="G165" s="224"/>
      <c r="H165" s="227"/>
      <c r="I165" s="227"/>
      <c r="J165" s="227"/>
      <c r="K165" s="232"/>
      <c r="L165" s="233"/>
      <c r="M165" s="227"/>
      <c r="N165" s="227"/>
      <c r="O165" s="227"/>
      <c r="P165" s="193"/>
      <c r="Q165" s="193"/>
      <c r="R165" s="193"/>
    </row>
    <row r="166" spans="2:18" ht="15">
      <c r="B166" s="226"/>
      <c r="C166" s="226"/>
      <c r="D166" s="228"/>
      <c r="E166" s="224"/>
      <c r="F166" s="229"/>
      <c r="G166" s="224"/>
      <c r="H166" s="227"/>
      <c r="I166" s="227"/>
      <c r="J166" s="227"/>
      <c r="K166" s="232"/>
      <c r="L166" s="233"/>
      <c r="M166" s="227"/>
      <c r="N166" s="227"/>
      <c r="O166" s="227"/>
      <c r="P166" s="193"/>
      <c r="Q166" s="193"/>
      <c r="R166" s="193"/>
    </row>
    <row r="167" spans="2:18" ht="15">
      <c r="B167" s="226"/>
      <c r="C167" s="226"/>
      <c r="D167" s="230"/>
      <c r="E167" s="224"/>
      <c r="F167" s="229"/>
      <c r="G167" s="224"/>
      <c r="H167" s="227"/>
      <c r="I167" s="227"/>
      <c r="J167" s="227"/>
      <c r="K167" s="232"/>
      <c r="L167" s="233"/>
      <c r="M167" s="227"/>
      <c r="N167" s="227"/>
      <c r="O167" s="227"/>
      <c r="P167" s="193"/>
      <c r="Q167" s="193"/>
      <c r="R167" s="193"/>
    </row>
    <row r="168" spans="2:18" ht="13.5">
      <c r="B168" s="226"/>
      <c r="C168" s="226"/>
      <c r="D168" s="231"/>
      <c r="E168" s="224"/>
      <c r="F168" s="229"/>
      <c r="G168" s="224"/>
      <c r="H168" s="227"/>
      <c r="I168" s="227"/>
      <c r="J168" s="227"/>
      <c r="K168" s="227"/>
      <c r="L168" s="227"/>
      <c r="M168" s="227"/>
      <c r="N168" s="227"/>
      <c r="O168" s="227"/>
      <c r="P168" s="193"/>
      <c r="Q168" s="193"/>
      <c r="R168" s="193"/>
    </row>
    <row r="169" spans="2:18" ht="13.5">
      <c r="B169" s="226"/>
      <c r="C169" s="226"/>
      <c r="D169" s="230"/>
      <c r="E169" s="224"/>
      <c r="F169" s="229"/>
      <c r="G169" s="225"/>
      <c r="H169" s="227"/>
      <c r="I169" s="227"/>
      <c r="J169" s="227"/>
      <c r="K169" s="227"/>
      <c r="L169" s="227"/>
      <c r="M169" s="227"/>
      <c r="N169" s="227"/>
      <c r="O169" s="227"/>
      <c r="P169" s="193"/>
      <c r="Q169" s="193"/>
      <c r="R169" s="193"/>
    </row>
    <row r="170" spans="2:18" ht="12.75">
      <c r="B170" s="226"/>
      <c r="C170" s="226"/>
      <c r="D170" s="229"/>
      <c r="E170" s="224"/>
      <c r="F170" s="229"/>
      <c r="G170" s="225"/>
      <c r="H170" s="227"/>
      <c r="I170" s="227"/>
      <c r="J170" s="227"/>
      <c r="K170" s="227"/>
      <c r="L170" s="227"/>
      <c r="M170" s="227"/>
      <c r="N170" s="227"/>
      <c r="O170" s="227"/>
      <c r="P170" s="193"/>
      <c r="Q170" s="193"/>
      <c r="R170" s="193"/>
    </row>
    <row r="171" spans="2:18" ht="12.75">
      <c r="B171" s="226"/>
      <c r="C171" s="226"/>
      <c r="D171" s="229"/>
      <c r="E171" s="224"/>
      <c r="F171" s="229"/>
      <c r="G171" s="225"/>
      <c r="H171" s="227"/>
      <c r="I171" s="227"/>
      <c r="J171" s="227"/>
      <c r="K171" s="227"/>
      <c r="L171" s="227"/>
      <c r="M171" s="227"/>
      <c r="N171" s="227"/>
      <c r="O171" s="227"/>
      <c r="P171" s="193"/>
      <c r="Q171" s="193"/>
      <c r="R171" s="193"/>
    </row>
    <row r="172" spans="2:18" ht="12.75">
      <c r="B172" s="226"/>
      <c r="C172" s="226"/>
      <c r="D172" s="229"/>
      <c r="E172" s="224"/>
      <c r="F172" s="229"/>
      <c r="G172" s="225"/>
      <c r="H172" s="227"/>
      <c r="I172" s="227"/>
      <c r="J172" s="227"/>
      <c r="K172" s="227"/>
      <c r="L172" s="227"/>
      <c r="M172" s="227"/>
      <c r="N172" s="227"/>
      <c r="O172" s="227"/>
      <c r="P172" s="193"/>
      <c r="Q172" s="193"/>
      <c r="R172" s="193"/>
    </row>
    <row r="173" spans="2:18" ht="12.75">
      <c r="B173" s="226"/>
      <c r="C173" s="226"/>
      <c r="D173" s="229"/>
      <c r="E173" s="224"/>
      <c r="F173" s="229"/>
      <c r="G173" s="225"/>
      <c r="H173" s="227"/>
      <c r="I173" s="227"/>
      <c r="J173" s="227"/>
      <c r="K173" s="227"/>
      <c r="L173" s="227"/>
      <c r="M173" s="227"/>
      <c r="N173" s="227"/>
      <c r="O173" s="227"/>
      <c r="P173" s="193"/>
      <c r="Q173" s="193"/>
      <c r="R173" s="193"/>
    </row>
    <row r="174" spans="2:18" ht="12.75">
      <c r="B174" s="226"/>
      <c r="C174" s="226"/>
      <c r="D174" s="229"/>
      <c r="E174" s="224"/>
      <c r="F174" s="229"/>
      <c r="G174" s="225"/>
      <c r="H174" s="227"/>
      <c r="I174" s="227"/>
      <c r="J174" s="227"/>
      <c r="K174" s="227"/>
      <c r="L174" s="227"/>
      <c r="M174" s="227"/>
      <c r="N174" s="227"/>
      <c r="O174" s="227"/>
      <c r="P174" s="193"/>
      <c r="Q174" s="193"/>
      <c r="R174" s="193"/>
    </row>
    <row r="175" spans="2:18" ht="12.75">
      <c r="B175" s="226"/>
      <c r="C175" s="226"/>
      <c r="D175" s="229"/>
      <c r="E175" s="224"/>
      <c r="F175" s="229"/>
      <c r="G175" s="225"/>
      <c r="H175" s="227"/>
      <c r="I175" s="227"/>
      <c r="J175" s="227"/>
      <c r="K175" s="227"/>
      <c r="L175" s="227"/>
      <c r="M175" s="227"/>
      <c r="N175" s="227"/>
      <c r="O175" s="227"/>
      <c r="P175" s="193"/>
      <c r="Q175" s="193"/>
      <c r="R175" s="193"/>
    </row>
    <row r="176" spans="2:18" ht="12.75">
      <c r="B176" s="200"/>
      <c r="C176" s="200"/>
      <c r="D176" s="196"/>
      <c r="E176" s="195"/>
      <c r="F176" s="196"/>
      <c r="G176" s="199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</row>
    <row r="177" spans="2:18" ht="12.75">
      <c r="B177" s="200"/>
      <c r="C177" s="200"/>
      <c r="D177" s="196" t="s">
        <v>84</v>
      </c>
      <c r="E177" s="195" t="s">
        <v>87</v>
      </c>
      <c r="F177" s="196" t="str">
        <f>CONCATENATE(D177,E177)</f>
        <v>Negativonormale</v>
      </c>
      <c r="G177" s="199" t="s">
        <v>89</v>
      </c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</row>
    <row r="178" spans="2:18" ht="12.75">
      <c r="B178" s="200"/>
      <c r="C178" s="200"/>
      <c r="D178" s="196" t="s">
        <v>84</v>
      </c>
      <c r="E178" s="195" t="s">
        <v>88</v>
      </c>
      <c r="F178" s="196" t="str">
        <f>CONCATENATE(D178,E178)</f>
        <v>Negativobassa</v>
      </c>
      <c r="G178" s="199" t="s">
        <v>89</v>
      </c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</row>
    <row r="179" spans="2:18" ht="12.75">
      <c r="B179" s="200"/>
      <c r="C179" s="200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</row>
    <row r="180" spans="2:18" ht="12.75">
      <c r="B180" s="200"/>
      <c r="C180" s="200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</row>
    <row r="181" spans="2:18" ht="12.75">
      <c r="B181" s="200"/>
      <c r="C181" s="200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</row>
    <row r="182" spans="2:18" ht="12.75">
      <c r="B182" s="200"/>
      <c r="C182" s="200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</row>
    <row r="183" spans="2:18" ht="12.75">
      <c r="B183" s="200"/>
      <c r="C183" s="200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</row>
    <row r="184" spans="2:18" ht="12.75">
      <c r="B184" s="200"/>
      <c r="C184" s="200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</row>
    <row r="185" spans="2:18" ht="12.75">
      <c r="B185" s="200"/>
      <c r="C185" s="200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</row>
    <row r="186" spans="2:18" ht="12.75">
      <c r="B186" s="200"/>
      <c r="C186" s="200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</row>
    <row r="187" spans="2:18" ht="12.75">
      <c r="B187" s="200"/>
      <c r="C187" s="200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</row>
    <row r="188" spans="2:18" ht="12.75">
      <c r="B188" s="200"/>
      <c r="C188" s="200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</row>
    <row r="192" spans="2:18" ht="15">
      <c r="B192" s="200"/>
      <c r="C192" s="200"/>
      <c r="D192" s="193"/>
      <c r="E192" s="193"/>
      <c r="F192" s="193"/>
      <c r="G192" s="193"/>
      <c r="H192" s="193"/>
      <c r="I192" s="193"/>
      <c r="J192" s="193"/>
      <c r="K192" s="221"/>
      <c r="L192" s="222"/>
      <c r="M192" s="193"/>
      <c r="N192" s="193"/>
      <c r="O192" s="193"/>
      <c r="P192" s="193"/>
      <c r="Q192" s="193"/>
      <c r="R192" s="193"/>
    </row>
    <row r="193" spans="2:18" ht="15">
      <c r="B193" s="200"/>
      <c r="C193" s="200"/>
      <c r="D193" s="193"/>
      <c r="E193" s="193"/>
      <c r="F193" s="193"/>
      <c r="G193" s="193"/>
      <c r="H193" s="193"/>
      <c r="I193" s="193"/>
      <c r="J193" s="193"/>
      <c r="K193" s="221"/>
      <c r="L193" s="222"/>
      <c r="M193" s="193"/>
      <c r="N193" s="193"/>
      <c r="O193" s="193"/>
      <c r="P193" s="193"/>
      <c r="Q193" s="193"/>
      <c r="R193" s="193"/>
    </row>
    <row r="194" spans="2:18" ht="15">
      <c r="B194" s="200"/>
      <c r="C194" s="200"/>
      <c r="D194" s="193"/>
      <c r="E194" s="193"/>
      <c r="F194" s="193"/>
      <c r="G194" s="193"/>
      <c r="H194" s="193"/>
      <c r="I194" s="193"/>
      <c r="J194" s="193"/>
      <c r="K194" s="221"/>
      <c r="L194" s="222"/>
      <c r="M194" s="193"/>
      <c r="N194" s="193"/>
      <c r="O194" s="193"/>
      <c r="P194" s="193"/>
      <c r="Q194" s="193"/>
      <c r="R194" s="193"/>
    </row>
    <row r="195" spans="2:18" ht="15">
      <c r="B195" s="200"/>
      <c r="C195" s="200"/>
      <c r="D195" s="194" t="s">
        <v>80</v>
      </c>
      <c r="E195" s="195" t="s">
        <v>86</v>
      </c>
      <c r="F195" s="196" t="str">
        <f>CONCATENATE(D195,E195)</f>
        <v>Ottimoelevata</v>
      </c>
      <c r="G195" s="195">
        <f>F170</f>
        <v>0</v>
      </c>
      <c r="H195" s="193"/>
      <c r="I195" s="193"/>
      <c r="J195" s="193"/>
      <c r="K195" s="221"/>
      <c r="L195" s="222"/>
      <c r="M195" s="193"/>
      <c r="N195" s="193"/>
      <c r="O195" s="193"/>
      <c r="P195" s="193"/>
      <c r="Q195" s="193"/>
      <c r="R195" s="193"/>
    </row>
    <row r="196" spans="2:18" ht="15">
      <c r="B196" s="200"/>
      <c r="C196" s="200"/>
      <c r="D196" s="194" t="s">
        <v>80</v>
      </c>
      <c r="E196" s="195" t="s">
        <v>87</v>
      </c>
      <c r="F196" s="196" t="str">
        <f aca="true" t="shared" si="2" ref="F196:F209">CONCATENATE(D196,E196)</f>
        <v>Ottimonormale</v>
      </c>
      <c r="G196" s="195">
        <f>G170</f>
        <v>0</v>
      </c>
      <c r="H196" s="193"/>
      <c r="I196" s="193"/>
      <c r="J196" s="193"/>
      <c r="K196" s="221"/>
      <c r="L196" s="222"/>
      <c r="M196" s="193"/>
      <c r="N196" s="193"/>
      <c r="O196" s="193"/>
      <c r="P196" s="193"/>
      <c r="Q196" s="193"/>
      <c r="R196" s="193"/>
    </row>
    <row r="197" spans="2:18" ht="15">
      <c r="B197" s="200"/>
      <c r="C197" s="200"/>
      <c r="D197" s="194" t="s">
        <v>80</v>
      </c>
      <c r="E197" s="195" t="s">
        <v>88</v>
      </c>
      <c r="F197" s="196" t="str">
        <f t="shared" si="2"/>
        <v>Ottimobassa</v>
      </c>
      <c r="G197" s="195">
        <f>H170</f>
        <v>0</v>
      </c>
      <c r="H197" s="193"/>
      <c r="I197" s="193"/>
      <c r="J197" s="193"/>
      <c r="K197" s="221"/>
      <c r="L197" s="222"/>
      <c r="M197" s="193"/>
      <c r="N197" s="193"/>
      <c r="O197" s="193"/>
      <c r="P197" s="193"/>
      <c r="Q197" s="193"/>
      <c r="R197" s="193"/>
    </row>
    <row r="198" spans="2:18" ht="15">
      <c r="B198" s="200"/>
      <c r="C198" s="200"/>
      <c r="D198" s="197" t="s">
        <v>81</v>
      </c>
      <c r="E198" s="195" t="s">
        <v>86</v>
      </c>
      <c r="F198" s="196" t="str">
        <f t="shared" si="2"/>
        <v>Buonoelevata</v>
      </c>
      <c r="G198" s="195">
        <f>F171</f>
        <v>0</v>
      </c>
      <c r="H198" s="193"/>
      <c r="I198" s="193"/>
      <c r="J198" s="193"/>
      <c r="K198" s="221"/>
      <c r="L198" s="222"/>
      <c r="M198" s="193"/>
      <c r="N198" s="193"/>
      <c r="O198" s="193"/>
      <c r="P198" s="193"/>
      <c r="Q198" s="193"/>
      <c r="R198" s="193"/>
    </row>
    <row r="199" spans="2:18" ht="13.5">
      <c r="B199" s="200"/>
      <c r="C199" s="200"/>
      <c r="D199" s="198" t="s">
        <v>81</v>
      </c>
      <c r="E199" s="195" t="s">
        <v>87</v>
      </c>
      <c r="F199" s="196" t="str">
        <f t="shared" si="2"/>
        <v>Buononormale</v>
      </c>
      <c r="G199" s="195">
        <f>G171</f>
        <v>0</v>
      </c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</row>
    <row r="200" spans="2:18" ht="13.5">
      <c r="B200" s="200"/>
      <c r="C200" s="200"/>
      <c r="D200" s="197" t="s">
        <v>81</v>
      </c>
      <c r="E200" s="195" t="s">
        <v>88</v>
      </c>
      <c r="F200" s="196" t="str">
        <f t="shared" si="2"/>
        <v>Buonobassa</v>
      </c>
      <c r="G200" s="199">
        <f>H171</f>
        <v>0</v>
      </c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</row>
    <row r="201" spans="2:18" ht="12.75">
      <c r="B201" s="200"/>
      <c r="C201" s="200"/>
      <c r="D201" s="196" t="s">
        <v>82</v>
      </c>
      <c r="E201" s="195" t="s">
        <v>86</v>
      </c>
      <c r="F201" s="196" t="str">
        <f t="shared" si="2"/>
        <v>Soddisfacenteelevata</v>
      </c>
      <c r="G201" s="199">
        <f>F172</f>
        <v>0</v>
      </c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</row>
    <row r="202" spans="2:18" ht="12.75">
      <c r="B202" s="200"/>
      <c r="C202" s="200"/>
      <c r="D202" s="196" t="s">
        <v>82</v>
      </c>
      <c r="E202" s="195" t="s">
        <v>87</v>
      </c>
      <c r="F202" s="196" t="str">
        <f t="shared" si="2"/>
        <v>Soddisfacentenormale</v>
      </c>
      <c r="G202" s="199">
        <f>G172</f>
        <v>0</v>
      </c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</row>
    <row r="203" spans="2:18" ht="12.75">
      <c r="B203" s="200"/>
      <c r="C203" s="200"/>
      <c r="D203" s="196" t="s">
        <v>82</v>
      </c>
      <c r="E203" s="195" t="s">
        <v>88</v>
      </c>
      <c r="F203" s="196" t="str">
        <f t="shared" si="2"/>
        <v>Soddisfacentebassa</v>
      </c>
      <c r="G203" s="199">
        <f>H172</f>
        <v>0</v>
      </c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</row>
    <row r="204" spans="2:18" ht="12.75">
      <c r="B204" s="200"/>
      <c r="C204" s="200"/>
      <c r="D204" s="196" t="s">
        <v>83</v>
      </c>
      <c r="E204" s="195" t="s">
        <v>86</v>
      </c>
      <c r="F204" s="196" t="str">
        <f t="shared" si="2"/>
        <v>Scarsoelevata</v>
      </c>
      <c r="G204" s="199">
        <f>F173</f>
        <v>0</v>
      </c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</row>
    <row r="205" spans="2:18" ht="12.75">
      <c r="B205" s="200"/>
      <c r="C205" s="200"/>
      <c r="D205" s="196" t="s">
        <v>83</v>
      </c>
      <c r="E205" s="195" t="s">
        <v>87</v>
      </c>
      <c r="F205" s="196" t="str">
        <f t="shared" si="2"/>
        <v>Scarsonormale</v>
      </c>
      <c r="G205" s="199">
        <f>G173</f>
        <v>0</v>
      </c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</row>
    <row r="206" spans="2:18" ht="12.75">
      <c r="B206" s="200"/>
      <c r="C206" s="200"/>
      <c r="D206" s="196" t="s">
        <v>83</v>
      </c>
      <c r="E206" s="195" t="s">
        <v>88</v>
      </c>
      <c r="F206" s="196" t="str">
        <f t="shared" si="2"/>
        <v>Scarsobassa</v>
      </c>
      <c r="G206" s="199">
        <f>H173</f>
        <v>0</v>
      </c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</row>
    <row r="207" spans="2:18" ht="12.75">
      <c r="B207" s="200"/>
      <c r="C207" s="200"/>
      <c r="D207" s="196" t="s">
        <v>84</v>
      </c>
      <c r="E207" s="195" t="s">
        <v>86</v>
      </c>
      <c r="F207" s="196" t="str">
        <f t="shared" si="2"/>
        <v>Negativoelevata</v>
      </c>
      <c r="G207" s="199" t="s">
        <v>89</v>
      </c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</row>
    <row r="208" spans="2:18" ht="12.75">
      <c r="B208" s="200"/>
      <c r="C208" s="200"/>
      <c r="D208" s="196" t="s">
        <v>84</v>
      </c>
      <c r="E208" s="195" t="s">
        <v>87</v>
      </c>
      <c r="F208" s="196" t="str">
        <f t="shared" si="2"/>
        <v>Negativonormale</v>
      </c>
      <c r="G208" s="199" t="s">
        <v>89</v>
      </c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</row>
    <row r="209" spans="2:18" ht="12.75">
      <c r="B209" s="200"/>
      <c r="C209" s="200"/>
      <c r="D209" s="196" t="s">
        <v>84</v>
      </c>
      <c r="E209" s="195" t="s">
        <v>88</v>
      </c>
      <c r="F209" s="196" t="str">
        <f t="shared" si="2"/>
        <v>Negativobassa</v>
      </c>
      <c r="G209" s="199" t="s">
        <v>89</v>
      </c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</row>
    <row r="210" spans="2:18" ht="12.75">
      <c r="B210" s="200"/>
      <c r="C210" s="200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</row>
    <row r="211" spans="2:18" ht="12.75">
      <c r="B211" s="200"/>
      <c r="C211" s="200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</row>
    <row r="212" spans="2:18" ht="12.75">
      <c r="B212" s="200"/>
      <c r="C212" s="200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</row>
    <row r="213" spans="2:18" ht="30">
      <c r="B213" s="200"/>
      <c r="C213" s="200"/>
      <c r="D213" s="193"/>
      <c r="E213" s="193"/>
      <c r="F213" s="193"/>
      <c r="G213" s="193"/>
      <c r="H213" s="193"/>
      <c r="I213" s="193"/>
      <c r="J213" s="193"/>
      <c r="K213" s="221" t="s">
        <v>59</v>
      </c>
      <c r="L213" s="222" t="s">
        <v>64</v>
      </c>
      <c r="M213" s="193"/>
      <c r="N213" s="193"/>
      <c r="O213" s="193"/>
      <c r="P213" s="193"/>
      <c r="Q213" s="193"/>
      <c r="R213" s="193"/>
    </row>
    <row r="214" spans="2:18" ht="30">
      <c r="B214" s="200"/>
      <c r="C214" s="200"/>
      <c r="D214" s="193"/>
      <c r="E214" s="193"/>
      <c r="F214" s="193"/>
      <c r="G214" s="193"/>
      <c r="H214" s="193"/>
      <c r="I214" s="193"/>
      <c r="J214" s="193"/>
      <c r="K214" s="221" t="s">
        <v>60</v>
      </c>
      <c r="L214" s="222" t="s">
        <v>64</v>
      </c>
      <c r="M214" s="193"/>
      <c r="N214" s="193"/>
      <c r="O214" s="193"/>
      <c r="P214" s="193"/>
      <c r="Q214" s="193"/>
      <c r="R214" s="193"/>
    </row>
    <row r="215" spans="2:18" ht="30">
      <c r="B215" s="200"/>
      <c r="C215" s="200"/>
      <c r="D215" s="193"/>
      <c r="E215" s="193"/>
      <c r="F215" s="193"/>
      <c r="G215" s="193"/>
      <c r="H215" s="193"/>
      <c r="I215" s="193"/>
      <c r="J215" s="193"/>
      <c r="K215" s="221" t="s">
        <v>57</v>
      </c>
      <c r="L215" s="222" t="s">
        <v>64</v>
      </c>
      <c r="M215" s="193"/>
      <c r="N215" s="193"/>
      <c r="O215" s="193"/>
      <c r="P215" s="193"/>
      <c r="Q215" s="193"/>
      <c r="R215" s="193"/>
    </row>
    <row r="216" spans="2:18" ht="15">
      <c r="B216" s="200"/>
      <c r="C216" s="200"/>
      <c r="D216" s="194" t="s">
        <v>80</v>
      </c>
      <c r="E216" s="195" t="s">
        <v>86</v>
      </c>
      <c r="F216" s="196" t="str">
        <f>CONCATENATE(D216,E216)</f>
        <v>Ottimoelevata</v>
      </c>
      <c r="G216" s="195">
        <f>F191</f>
        <v>0</v>
      </c>
      <c r="H216" s="193"/>
      <c r="I216" s="193"/>
      <c r="J216" s="193"/>
      <c r="K216" s="221" t="s">
        <v>53</v>
      </c>
      <c r="L216" s="222" t="s">
        <v>65</v>
      </c>
      <c r="M216" s="193"/>
      <c r="N216" s="193"/>
      <c r="O216" s="193"/>
      <c r="P216" s="193"/>
      <c r="Q216" s="193"/>
      <c r="R216" s="193"/>
    </row>
    <row r="217" spans="2:18" ht="15">
      <c r="B217" s="200"/>
      <c r="C217" s="200"/>
      <c r="D217" s="194" t="s">
        <v>80</v>
      </c>
      <c r="E217" s="195" t="s">
        <v>87</v>
      </c>
      <c r="F217" s="196" t="str">
        <f>CONCATENATE(D217,E217)</f>
        <v>Ottimonormale</v>
      </c>
      <c r="G217" s="195">
        <f>G191</f>
        <v>0</v>
      </c>
      <c r="H217" s="193"/>
      <c r="I217" s="193"/>
      <c r="J217" s="193"/>
      <c r="K217" s="221" t="s">
        <v>55</v>
      </c>
      <c r="L217" s="222" t="s">
        <v>65</v>
      </c>
      <c r="M217" s="193"/>
      <c r="N217" s="193"/>
      <c r="O217" s="193"/>
      <c r="P217" s="193"/>
      <c r="Q217" s="193"/>
      <c r="R217" s="193"/>
    </row>
    <row r="218" spans="2:18" ht="15">
      <c r="B218" s="200"/>
      <c r="C218" s="200"/>
      <c r="D218" s="194" t="s">
        <v>80</v>
      </c>
      <c r="E218" s="195" t="s">
        <v>88</v>
      </c>
      <c r="F218" s="196" t="str">
        <f>CONCATENATE(D218,E218)</f>
        <v>Ottimobassa</v>
      </c>
      <c r="G218" s="195">
        <f>H191</f>
        <v>0</v>
      </c>
      <c r="H218" s="193"/>
      <c r="I218" s="193"/>
      <c r="J218" s="193"/>
      <c r="K218" s="221" t="s">
        <v>61</v>
      </c>
      <c r="L218" s="222" t="s">
        <v>65</v>
      </c>
      <c r="M218" s="193"/>
      <c r="N218" s="193"/>
      <c r="O218" s="193"/>
      <c r="P218" s="193"/>
      <c r="Q218" s="193"/>
      <c r="R218" s="193"/>
    </row>
    <row r="219" spans="2:18" ht="30">
      <c r="B219" s="200"/>
      <c r="C219" s="200"/>
      <c r="D219" s="193"/>
      <c r="E219" s="193"/>
      <c r="F219" s="193"/>
      <c r="G219" s="193"/>
      <c r="H219" s="193"/>
      <c r="I219" s="193"/>
      <c r="J219" s="193"/>
      <c r="K219" s="221" t="s">
        <v>59</v>
      </c>
      <c r="L219" s="222" t="s">
        <v>64</v>
      </c>
      <c r="M219" s="193"/>
      <c r="N219" s="193"/>
      <c r="O219" s="193"/>
      <c r="P219" s="193"/>
      <c r="Q219" s="193"/>
      <c r="R219" s="193"/>
    </row>
    <row r="220" spans="2:18" ht="30">
      <c r="B220" s="200"/>
      <c r="C220" s="200"/>
      <c r="D220" s="193"/>
      <c r="E220" s="193"/>
      <c r="F220" s="193"/>
      <c r="G220" s="193"/>
      <c r="H220" s="193"/>
      <c r="I220" s="193"/>
      <c r="J220" s="193"/>
      <c r="K220" s="221" t="s">
        <v>60</v>
      </c>
      <c r="L220" s="222" t="s">
        <v>64</v>
      </c>
      <c r="M220" s="193"/>
      <c r="N220" s="193"/>
      <c r="O220" s="193"/>
      <c r="P220" s="193"/>
      <c r="Q220" s="193"/>
      <c r="R220" s="193"/>
    </row>
    <row r="221" spans="2:18" ht="30">
      <c r="B221" s="200"/>
      <c r="C221" s="200"/>
      <c r="D221" s="193"/>
      <c r="E221" s="193"/>
      <c r="F221" s="193"/>
      <c r="G221" s="193"/>
      <c r="H221" s="193"/>
      <c r="I221" s="193"/>
      <c r="J221" s="193"/>
      <c r="K221" s="221" t="s">
        <v>57</v>
      </c>
      <c r="L221" s="222" t="s">
        <v>64</v>
      </c>
      <c r="M221" s="193"/>
      <c r="N221" s="193"/>
      <c r="O221" s="193"/>
      <c r="P221" s="193"/>
      <c r="Q221" s="193"/>
      <c r="R221" s="193"/>
    </row>
    <row r="222" spans="2:18" ht="25.5">
      <c r="B222" s="200"/>
      <c r="C222" s="200"/>
      <c r="D222" s="194" t="s">
        <v>80</v>
      </c>
      <c r="E222" s="195" t="s">
        <v>86</v>
      </c>
      <c r="F222" s="196" t="str">
        <f>CONCATENATE(D222,E222)</f>
        <v>Ottimoelevata</v>
      </c>
      <c r="G222" s="195" t="str">
        <f>F197</f>
        <v>Ottimobassa</v>
      </c>
      <c r="H222" s="193"/>
      <c r="I222" s="193"/>
      <c r="J222" s="193"/>
      <c r="K222" s="221" t="s">
        <v>53</v>
      </c>
      <c r="L222" s="222" t="s">
        <v>65</v>
      </c>
      <c r="M222" s="193"/>
      <c r="N222" s="193"/>
      <c r="O222" s="193"/>
      <c r="P222" s="193"/>
      <c r="Q222" s="193"/>
      <c r="R222" s="193"/>
    </row>
    <row r="223" spans="2:18" ht="15">
      <c r="B223" s="200"/>
      <c r="C223" s="200"/>
      <c r="D223" s="194" t="s">
        <v>80</v>
      </c>
      <c r="E223" s="195" t="s">
        <v>87</v>
      </c>
      <c r="F223" s="196" t="str">
        <f aca="true" t="shared" si="3" ref="F223:F233">CONCATENATE(D223,E223)</f>
        <v>Ottimonormale</v>
      </c>
      <c r="G223" s="195">
        <f>G197</f>
        <v>0</v>
      </c>
      <c r="H223" s="193"/>
      <c r="I223" s="193"/>
      <c r="J223" s="193"/>
      <c r="K223" s="221" t="s">
        <v>55</v>
      </c>
      <c r="L223" s="222" t="s">
        <v>65</v>
      </c>
      <c r="M223" s="193"/>
      <c r="N223" s="193"/>
      <c r="O223" s="193"/>
      <c r="P223" s="193"/>
      <c r="Q223" s="193"/>
      <c r="R223" s="193"/>
    </row>
    <row r="224" spans="2:18" ht="15">
      <c r="B224" s="200"/>
      <c r="C224" s="200"/>
      <c r="D224" s="194" t="s">
        <v>80</v>
      </c>
      <c r="E224" s="195" t="s">
        <v>88</v>
      </c>
      <c r="F224" s="196" t="str">
        <f t="shared" si="3"/>
        <v>Ottimobassa</v>
      </c>
      <c r="G224" s="195">
        <f>H197</f>
        <v>0</v>
      </c>
      <c r="H224" s="193"/>
      <c r="I224" s="193"/>
      <c r="J224" s="193"/>
      <c r="K224" s="221" t="s">
        <v>61</v>
      </c>
      <c r="L224" s="222" t="s">
        <v>65</v>
      </c>
      <c r="M224" s="193"/>
      <c r="N224" s="193"/>
      <c r="O224" s="193"/>
      <c r="P224" s="193"/>
      <c r="Q224" s="193"/>
      <c r="R224" s="193"/>
    </row>
    <row r="225" spans="2:18" ht="25.5">
      <c r="B225" s="200"/>
      <c r="C225" s="200"/>
      <c r="D225" s="197" t="s">
        <v>81</v>
      </c>
      <c r="E225" s="195" t="s">
        <v>86</v>
      </c>
      <c r="F225" s="196" t="str">
        <f t="shared" si="3"/>
        <v>Buonoelevata</v>
      </c>
      <c r="G225" s="195" t="str">
        <f>F198</f>
        <v>Buonoelevata</v>
      </c>
      <c r="H225" s="193"/>
      <c r="I225" s="193"/>
      <c r="J225" s="193"/>
      <c r="K225" s="221" t="s">
        <v>62</v>
      </c>
      <c r="L225" s="222" t="s">
        <v>65</v>
      </c>
      <c r="M225" s="193"/>
      <c r="N225" s="193"/>
      <c r="O225" s="193"/>
      <c r="P225" s="193"/>
      <c r="Q225" s="193"/>
      <c r="R225" s="193"/>
    </row>
    <row r="226" spans="2:18" ht="13.5">
      <c r="B226" s="200"/>
      <c r="C226" s="200"/>
      <c r="D226" s="198" t="s">
        <v>81</v>
      </c>
      <c r="E226" s="195" t="s">
        <v>87</v>
      </c>
      <c r="F226" s="196" t="str">
        <f t="shared" si="3"/>
        <v>Buononormale</v>
      </c>
      <c r="G226" s="195">
        <f>G198</f>
        <v>0</v>
      </c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</row>
    <row r="227" spans="2:18" ht="13.5">
      <c r="B227" s="200"/>
      <c r="C227" s="200"/>
      <c r="D227" s="197" t="s">
        <v>81</v>
      </c>
      <c r="E227" s="195" t="s">
        <v>88</v>
      </c>
      <c r="F227" s="196" t="str">
        <f t="shared" si="3"/>
        <v>Buonobassa</v>
      </c>
      <c r="G227" s="199">
        <f>H198</f>
        <v>0</v>
      </c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</row>
    <row r="228" spans="2:18" ht="12.75">
      <c r="B228" s="200"/>
      <c r="C228" s="200"/>
      <c r="D228" s="196" t="s">
        <v>82</v>
      </c>
      <c r="E228" s="195" t="s">
        <v>86</v>
      </c>
      <c r="F228" s="196" t="str">
        <f t="shared" si="3"/>
        <v>Soddisfacenteelevata</v>
      </c>
      <c r="G228" s="199" t="str">
        <f>F199</f>
        <v>Buononormale</v>
      </c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</row>
    <row r="229" spans="2:18" ht="12.75">
      <c r="B229" s="200"/>
      <c r="C229" s="200"/>
      <c r="D229" s="196" t="s">
        <v>82</v>
      </c>
      <c r="E229" s="195" t="s">
        <v>87</v>
      </c>
      <c r="F229" s="196" t="str">
        <f t="shared" si="3"/>
        <v>Soddisfacentenormale</v>
      </c>
      <c r="G229" s="199">
        <f>G199</f>
        <v>0</v>
      </c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</row>
    <row r="230" spans="2:18" ht="12.75">
      <c r="B230" s="200"/>
      <c r="C230" s="200"/>
      <c r="D230" s="196" t="s">
        <v>82</v>
      </c>
      <c r="E230" s="195" t="s">
        <v>88</v>
      </c>
      <c r="F230" s="196" t="str">
        <f t="shared" si="3"/>
        <v>Soddisfacentebassa</v>
      </c>
      <c r="G230" s="199">
        <f>H199</f>
        <v>0</v>
      </c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</row>
    <row r="231" spans="2:18" ht="12.75">
      <c r="B231" s="200"/>
      <c r="C231" s="200"/>
      <c r="D231" s="196" t="s">
        <v>83</v>
      </c>
      <c r="E231" s="195" t="s">
        <v>86</v>
      </c>
      <c r="F231" s="196" t="str">
        <f t="shared" si="3"/>
        <v>Scarsoelevata</v>
      </c>
      <c r="G231" s="199" t="str">
        <f>F200</f>
        <v>Buonobassa</v>
      </c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</row>
    <row r="232" spans="2:18" ht="12.75">
      <c r="B232" s="200"/>
      <c r="C232" s="200"/>
      <c r="D232" s="196" t="s">
        <v>83</v>
      </c>
      <c r="E232" s="195" t="s">
        <v>87</v>
      </c>
      <c r="F232" s="196" t="str">
        <f t="shared" si="3"/>
        <v>Scarsonormale</v>
      </c>
      <c r="G232" s="199">
        <f>G200</f>
        <v>0</v>
      </c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</row>
    <row r="233" spans="2:18" ht="12.75">
      <c r="B233" s="200"/>
      <c r="C233" s="200"/>
      <c r="D233" s="196" t="s">
        <v>83</v>
      </c>
      <c r="E233" s="195" t="s">
        <v>88</v>
      </c>
      <c r="F233" s="196" t="str">
        <f t="shared" si="3"/>
        <v>Scarsobassa</v>
      </c>
      <c r="G233" s="199">
        <f>H200</f>
        <v>0</v>
      </c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</row>
    <row r="234" spans="2:18" ht="30">
      <c r="B234" s="200"/>
      <c r="C234" s="200"/>
      <c r="D234" s="193"/>
      <c r="E234" s="193"/>
      <c r="F234" s="193"/>
      <c r="G234" s="193"/>
      <c r="H234" s="193"/>
      <c r="I234" s="193"/>
      <c r="J234" s="193"/>
      <c r="K234" s="221" t="s">
        <v>59</v>
      </c>
      <c r="L234" s="222" t="s">
        <v>64</v>
      </c>
      <c r="M234" s="193"/>
      <c r="N234" s="193"/>
      <c r="O234" s="193"/>
      <c r="P234" s="193"/>
      <c r="Q234" s="193"/>
      <c r="R234" s="193"/>
    </row>
    <row r="235" spans="2:18" ht="30">
      <c r="B235" s="200"/>
      <c r="C235" s="200"/>
      <c r="D235" s="193"/>
      <c r="E235" s="193"/>
      <c r="F235" s="193"/>
      <c r="G235" s="193"/>
      <c r="H235" s="193"/>
      <c r="I235" s="193"/>
      <c r="J235" s="193"/>
      <c r="K235" s="221" t="s">
        <v>60</v>
      </c>
      <c r="L235" s="222" t="s">
        <v>64</v>
      </c>
      <c r="M235" s="193"/>
      <c r="N235" s="193"/>
      <c r="O235" s="193"/>
      <c r="P235" s="193"/>
      <c r="Q235" s="193"/>
      <c r="R235" s="193"/>
    </row>
    <row r="236" spans="2:18" ht="30">
      <c r="B236" s="200"/>
      <c r="C236" s="200"/>
      <c r="D236" s="193"/>
      <c r="E236" s="193"/>
      <c r="F236" s="193"/>
      <c r="G236" s="193"/>
      <c r="H236" s="193"/>
      <c r="I236" s="193"/>
      <c r="J236" s="193"/>
      <c r="K236" s="221" t="s">
        <v>57</v>
      </c>
      <c r="L236" s="222" t="s">
        <v>64</v>
      </c>
      <c r="M236" s="193"/>
      <c r="N236" s="193"/>
      <c r="O236" s="193"/>
      <c r="P236" s="193"/>
      <c r="Q236" s="193"/>
      <c r="R236" s="193"/>
    </row>
    <row r="237" spans="2:18" ht="15">
      <c r="B237" s="200"/>
      <c r="C237" s="200"/>
      <c r="D237" s="194" t="s">
        <v>80</v>
      </c>
      <c r="E237" s="195" t="s">
        <v>86</v>
      </c>
      <c r="F237" s="196" t="str">
        <f>CONCATENATE(D237,E237)</f>
        <v>Ottimoelevata</v>
      </c>
      <c r="G237" s="195">
        <f>F212</f>
        <v>0</v>
      </c>
      <c r="H237" s="193"/>
      <c r="I237" s="193"/>
      <c r="J237" s="193"/>
      <c r="K237" s="221" t="s">
        <v>53</v>
      </c>
      <c r="L237" s="222" t="s">
        <v>65</v>
      </c>
      <c r="M237" s="193"/>
      <c r="N237" s="193"/>
      <c r="O237" s="193"/>
      <c r="P237" s="193"/>
      <c r="Q237" s="193"/>
      <c r="R237" s="193"/>
    </row>
    <row r="238" spans="2:18" ht="15">
      <c r="B238" s="200"/>
      <c r="C238" s="200"/>
      <c r="D238" s="194" t="s">
        <v>80</v>
      </c>
      <c r="E238" s="195" t="s">
        <v>87</v>
      </c>
      <c r="F238" s="196" t="str">
        <f aca="true" t="shared" si="4" ref="F238:F251">CONCATENATE(D238,E238)</f>
        <v>Ottimonormale</v>
      </c>
      <c r="G238" s="195">
        <f>G212</f>
        <v>0</v>
      </c>
      <c r="H238" s="193"/>
      <c r="I238" s="193"/>
      <c r="J238" s="193"/>
      <c r="K238" s="221" t="s">
        <v>55</v>
      </c>
      <c r="L238" s="222" t="s">
        <v>65</v>
      </c>
      <c r="M238" s="193"/>
      <c r="N238" s="193"/>
      <c r="O238" s="193"/>
      <c r="P238" s="193"/>
      <c r="Q238" s="193"/>
      <c r="R238" s="193"/>
    </row>
    <row r="239" spans="2:18" ht="15">
      <c r="B239" s="200"/>
      <c r="C239" s="200"/>
      <c r="D239" s="194" t="s">
        <v>80</v>
      </c>
      <c r="E239" s="195" t="s">
        <v>88</v>
      </c>
      <c r="F239" s="196" t="str">
        <f t="shared" si="4"/>
        <v>Ottimobassa</v>
      </c>
      <c r="G239" s="195">
        <f>H212</f>
        <v>0</v>
      </c>
      <c r="H239" s="193"/>
      <c r="I239" s="193"/>
      <c r="J239" s="193"/>
      <c r="K239" s="221" t="s">
        <v>61</v>
      </c>
      <c r="L239" s="222" t="s">
        <v>65</v>
      </c>
      <c r="M239" s="193"/>
      <c r="N239" s="193"/>
      <c r="O239" s="193"/>
      <c r="P239" s="193"/>
      <c r="Q239" s="193"/>
      <c r="R239" s="193"/>
    </row>
    <row r="240" spans="2:18" ht="15">
      <c r="B240" s="200"/>
      <c r="C240" s="200"/>
      <c r="D240" s="197" t="s">
        <v>81</v>
      </c>
      <c r="E240" s="195" t="s">
        <v>86</v>
      </c>
      <c r="F240" s="196" t="str">
        <f t="shared" si="4"/>
        <v>Buonoelevata</v>
      </c>
      <c r="G240" s="195">
        <f>F213</f>
        <v>0</v>
      </c>
      <c r="H240" s="193"/>
      <c r="I240" s="193"/>
      <c r="J240" s="193"/>
      <c r="K240" s="221" t="s">
        <v>62</v>
      </c>
      <c r="L240" s="222" t="s">
        <v>65</v>
      </c>
      <c r="M240" s="193"/>
      <c r="N240" s="193"/>
      <c r="O240" s="193"/>
      <c r="P240" s="193"/>
      <c r="Q240" s="193"/>
      <c r="R240" s="193"/>
    </row>
    <row r="241" spans="2:18" ht="13.5">
      <c r="B241" s="200"/>
      <c r="C241" s="200"/>
      <c r="D241" s="198" t="s">
        <v>81</v>
      </c>
      <c r="E241" s="195" t="s">
        <v>87</v>
      </c>
      <c r="F241" s="196" t="str">
        <f t="shared" si="4"/>
        <v>Buononormale</v>
      </c>
      <c r="G241" s="195">
        <f>G213</f>
        <v>0</v>
      </c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</row>
    <row r="242" spans="2:18" ht="13.5">
      <c r="B242" s="200"/>
      <c r="C242" s="200"/>
      <c r="D242" s="197" t="s">
        <v>81</v>
      </c>
      <c r="E242" s="195" t="s">
        <v>88</v>
      </c>
      <c r="F242" s="196" t="str">
        <f t="shared" si="4"/>
        <v>Buonobassa</v>
      </c>
      <c r="G242" s="199">
        <f>H213</f>
        <v>0</v>
      </c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</row>
    <row r="243" spans="2:18" ht="12.75">
      <c r="B243" s="200"/>
      <c r="C243" s="200"/>
      <c r="D243" s="196" t="s">
        <v>82</v>
      </c>
      <c r="E243" s="195" t="s">
        <v>86</v>
      </c>
      <c r="F243" s="196" t="str">
        <f t="shared" si="4"/>
        <v>Soddisfacenteelevata</v>
      </c>
      <c r="G243" s="199">
        <f>F214</f>
        <v>0</v>
      </c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</row>
    <row r="244" spans="2:18" ht="12.75">
      <c r="B244" s="200"/>
      <c r="C244" s="200"/>
      <c r="D244" s="196" t="s">
        <v>82</v>
      </c>
      <c r="E244" s="195" t="s">
        <v>87</v>
      </c>
      <c r="F244" s="196" t="str">
        <f t="shared" si="4"/>
        <v>Soddisfacentenormale</v>
      </c>
      <c r="G244" s="199">
        <f>G214</f>
        <v>0</v>
      </c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</row>
    <row r="245" spans="2:18" ht="12.75">
      <c r="B245" s="200"/>
      <c r="C245" s="200"/>
      <c r="D245" s="196" t="s">
        <v>82</v>
      </c>
      <c r="E245" s="195" t="s">
        <v>88</v>
      </c>
      <c r="F245" s="196" t="str">
        <f t="shared" si="4"/>
        <v>Soddisfacentebassa</v>
      </c>
      <c r="G245" s="199">
        <f>H214</f>
        <v>0</v>
      </c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</row>
    <row r="246" spans="2:18" ht="12.75">
      <c r="B246" s="200"/>
      <c r="C246" s="200"/>
      <c r="D246" s="196" t="s">
        <v>83</v>
      </c>
      <c r="E246" s="195" t="s">
        <v>86</v>
      </c>
      <c r="F246" s="196" t="str">
        <f t="shared" si="4"/>
        <v>Scarsoelevata</v>
      </c>
      <c r="G246" s="199">
        <f>F215</f>
        <v>0</v>
      </c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</row>
    <row r="247" spans="2:18" ht="12.75">
      <c r="B247" s="200"/>
      <c r="C247" s="200"/>
      <c r="D247" s="196" t="s">
        <v>83</v>
      </c>
      <c r="E247" s="195" t="s">
        <v>87</v>
      </c>
      <c r="F247" s="196" t="str">
        <f t="shared" si="4"/>
        <v>Scarsonormale</v>
      </c>
      <c r="G247" s="199">
        <f>G215</f>
        <v>0</v>
      </c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</row>
    <row r="248" spans="2:18" ht="12.75">
      <c r="B248" s="200"/>
      <c r="C248" s="200"/>
      <c r="D248" s="196" t="s">
        <v>83</v>
      </c>
      <c r="E248" s="195" t="s">
        <v>88</v>
      </c>
      <c r="F248" s="196" t="str">
        <f t="shared" si="4"/>
        <v>Scarsobassa</v>
      </c>
      <c r="G248" s="199">
        <f>H215</f>
        <v>0</v>
      </c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</row>
    <row r="249" spans="2:18" ht="12.75">
      <c r="B249" s="200"/>
      <c r="C249" s="200"/>
      <c r="D249" s="196" t="s">
        <v>84</v>
      </c>
      <c r="E249" s="195" t="s">
        <v>86</v>
      </c>
      <c r="F249" s="196" t="str">
        <f t="shared" si="4"/>
        <v>Negativoelevata</v>
      </c>
      <c r="G249" s="199" t="s">
        <v>89</v>
      </c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</row>
    <row r="250" spans="2:18" ht="12.75">
      <c r="B250" s="200"/>
      <c r="C250" s="200"/>
      <c r="D250" s="196" t="s">
        <v>84</v>
      </c>
      <c r="E250" s="195" t="s">
        <v>87</v>
      </c>
      <c r="F250" s="196" t="str">
        <f t="shared" si="4"/>
        <v>Negativonormale</v>
      </c>
      <c r="G250" s="199" t="s">
        <v>89</v>
      </c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</row>
    <row r="251" spans="2:18" ht="12.75">
      <c r="B251" s="200"/>
      <c r="C251" s="200"/>
      <c r="D251" s="196" t="s">
        <v>84</v>
      </c>
      <c r="E251" s="195" t="s">
        <v>88</v>
      </c>
      <c r="F251" s="196" t="str">
        <f t="shared" si="4"/>
        <v>Negativobassa</v>
      </c>
      <c r="G251" s="199" t="s">
        <v>89</v>
      </c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</row>
    <row r="252" spans="2:18" ht="12.75">
      <c r="B252" s="200"/>
      <c r="C252" s="200"/>
      <c r="D252" s="193"/>
      <c r="E252" s="193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</row>
    <row r="253" spans="2:18" ht="12.75">
      <c r="B253" s="200"/>
      <c r="C253" s="200"/>
      <c r="D253" s="193"/>
      <c r="E253" s="193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</row>
    <row r="254" spans="2:18" ht="12.75">
      <c r="B254" s="200"/>
      <c r="C254" s="200"/>
      <c r="D254" s="193"/>
      <c r="E254" s="193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</row>
    <row r="255" spans="2:18" ht="12.75">
      <c r="B255" s="200"/>
      <c r="C255" s="200"/>
      <c r="D255" s="193"/>
      <c r="E255" s="193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</row>
    <row r="256" spans="2:18" ht="12.75">
      <c r="B256" s="200"/>
      <c r="C256" s="200"/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</row>
  </sheetData>
  <sheetProtection selectLockedCells="1"/>
  <mergeCells count="36">
    <mergeCell ref="D39:E39"/>
    <mergeCell ref="D28:G28"/>
    <mergeCell ref="D29:G29"/>
    <mergeCell ref="F31:H32"/>
    <mergeCell ref="D33:E34"/>
    <mergeCell ref="F33:F34"/>
    <mergeCell ref="D35:E35"/>
    <mergeCell ref="D36:E36"/>
    <mergeCell ref="D37:E37"/>
    <mergeCell ref="D38:E38"/>
    <mergeCell ref="D13:E13"/>
    <mergeCell ref="F13:G13"/>
    <mergeCell ref="G33:G34"/>
    <mergeCell ref="H33:H34"/>
    <mergeCell ref="D14:E14"/>
    <mergeCell ref="F14:G14"/>
    <mergeCell ref="D16:D17"/>
    <mergeCell ref="E16:E17"/>
    <mergeCell ref="F16:F17"/>
    <mergeCell ref="G16:G17"/>
    <mergeCell ref="D10:E10"/>
    <mergeCell ref="F10:G10"/>
    <mergeCell ref="D11:E11"/>
    <mergeCell ref="F11:G11"/>
    <mergeCell ref="D12:E12"/>
    <mergeCell ref="F12:G12"/>
    <mergeCell ref="D8:E8"/>
    <mergeCell ref="F8:G8"/>
    <mergeCell ref="D9:E9"/>
    <mergeCell ref="B2:G2"/>
    <mergeCell ref="D3:G3"/>
    <mergeCell ref="D4:E4"/>
    <mergeCell ref="F4:G4"/>
    <mergeCell ref="D5:E5"/>
    <mergeCell ref="F5:G5"/>
    <mergeCell ref="F9:G9"/>
  </mergeCells>
  <conditionalFormatting sqref="D28">
    <cfRule type="cellIs" priority="1" dxfId="0" operator="equal" stopIfTrue="1">
      <formula>$D$39</formula>
    </cfRule>
    <cfRule type="cellIs" priority="2" dxfId="3" operator="equal" stopIfTrue="1">
      <formula>$D$35</formula>
    </cfRule>
    <cfRule type="cellIs" priority="3" dxfId="2" operator="equal" stopIfTrue="1">
      <formula>$D$36</formula>
    </cfRule>
    <cfRule type="cellIs" priority="4" dxfId="1" operator="equal" stopIfTrue="1">
      <formula>$D$37</formula>
    </cfRule>
  </conditionalFormatting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showGridLines="0" zoomScalePageLayoutView="0" workbookViewId="0" topLeftCell="A6">
      <selection activeCell="L17" sqref="L17"/>
    </sheetView>
  </sheetViews>
  <sheetFormatPr defaultColWidth="9.140625" defaultRowHeight="12.75"/>
  <cols>
    <col min="1" max="1" width="1.1484375" style="71" customWidth="1"/>
    <col min="2" max="2" width="52.8515625" style="71" customWidth="1"/>
    <col min="3" max="3" width="9.7109375" style="71" customWidth="1"/>
    <col min="4" max="4" width="10.7109375" style="71" customWidth="1"/>
    <col min="5" max="5" width="8.8515625" style="71" customWidth="1"/>
    <col min="6" max="6" width="10.7109375" style="71" customWidth="1"/>
    <col min="7" max="7" width="9.57421875" style="71" customWidth="1"/>
    <col min="8" max="8" width="9.421875" style="127" customWidth="1"/>
    <col min="9" max="9" width="8.8515625" style="127" customWidth="1"/>
    <col min="10" max="12" width="9.140625" style="71" customWidth="1"/>
    <col min="13" max="13" width="24.421875" style="71" customWidth="1"/>
    <col min="14" max="16384" width="9.140625" style="71" customWidth="1"/>
  </cols>
  <sheetData>
    <row r="1" spans="2:7" ht="13.5" customHeight="1" thickBot="1">
      <c r="B1" s="126"/>
      <c r="C1" s="126"/>
      <c r="D1" s="126"/>
      <c r="E1" s="126"/>
      <c r="F1" s="126"/>
      <c r="G1" s="126"/>
    </row>
    <row r="2" spans="2:7" ht="37.5" customHeight="1" thickBot="1">
      <c r="B2" s="327" t="s">
        <v>112</v>
      </c>
      <c r="C2" s="328"/>
      <c r="D2" s="328"/>
      <c r="E2" s="328"/>
      <c r="F2" s="328"/>
      <c r="G2" s="329"/>
    </row>
    <row r="3" spans="4:7" ht="19.5" customHeight="1">
      <c r="D3" s="330" t="s">
        <v>98</v>
      </c>
      <c r="E3" s="330"/>
      <c r="F3" s="330"/>
      <c r="G3" s="330"/>
    </row>
    <row r="4" spans="2:7" ht="16.5" customHeight="1">
      <c r="B4" s="128" t="s">
        <v>85</v>
      </c>
      <c r="C4" s="73"/>
      <c r="D4" s="331">
        <v>2012</v>
      </c>
      <c r="E4" s="332"/>
      <c r="F4" s="331">
        <v>2013</v>
      </c>
      <c r="G4" s="332"/>
    </row>
    <row r="5" spans="2:7" ht="15.75" customHeight="1">
      <c r="B5" s="129"/>
      <c r="C5" s="73"/>
      <c r="D5" s="333" t="s">
        <v>72</v>
      </c>
      <c r="E5" s="334"/>
      <c r="F5" s="333" t="s">
        <v>73</v>
      </c>
      <c r="G5" s="334"/>
    </row>
    <row r="6" spans="2:4" ht="15" customHeight="1">
      <c r="B6" s="130">
        <f>IF(B5="","",IF(B5&gt;=70%,"elevata",IF(B5&lt;=40%,"bassa","normale")))</f>
      </c>
      <c r="C6" s="79"/>
      <c r="D6" s="111"/>
    </row>
    <row r="7" spans="2:4" ht="7.5" customHeight="1">
      <c r="B7" s="78"/>
      <c r="C7" s="79"/>
      <c r="D7" s="80"/>
    </row>
    <row r="8" spans="1:7" ht="15.75" customHeight="1">
      <c r="A8" s="118"/>
      <c r="B8" s="131" t="s">
        <v>113</v>
      </c>
      <c r="C8" s="132"/>
      <c r="D8" s="323" t="s">
        <v>1</v>
      </c>
      <c r="E8" s="324"/>
      <c r="F8" s="323" t="s">
        <v>1</v>
      </c>
      <c r="G8" s="324"/>
    </row>
    <row r="9" spans="1:7" ht="15.75" customHeight="1">
      <c r="A9" s="118"/>
      <c r="B9" s="133" t="s">
        <v>114</v>
      </c>
      <c r="C9" s="134"/>
      <c r="D9" s="325"/>
      <c r="E9" s="326"/>
      <c r="F9" s="325"/>
      <c r="G9" s="326"/>
    </row>
    <row r="10" spans="1:7" ht="15.75" customHeight="1">
      <c r="A10" s="118"/>
      <c r="B10" s="135" t="s">
        <v>115</v>
      </c>
      <c r="C10" s="134"/>
      <c r="D10" s="325"/>
      <c r="E10" s="326"/>
      <c r="F10" s="325"/>
      <c r="G10" s="326"/>
    </row>
    <row r="11" spans="1:8" ht="7.5" customHeight="1">
      <c r="A11" s="118"/>
      <c r="B11" s="136"/>
      <c r="C11" s="111"/>
      <c r="D11" s="85"/>
      <c r="E11" s="137"/>
      <c r="F11" s="85"/>
      <c r="G11" s="138"/>
      <c r="H11" s="139"/>
    </row>
    <row r="12" spans="1:7" ht="15.75" customHeight="1">
      <c r="A12" s="118"/>
      <c r="B12" s="131" t="s">
        <v>11</v>
      </c>
      <c r="C12" s="140"/>
      <c r="D12" s="323" t="s">
        <v>1</v>
      </c>
      <c r="E12" s="324"/>
      <c r="F12" s="323" t="s">
        <v>1</v>
      </c>
      <c r="G12" s="324"/>
    </row>
    <row r="13" spans="1:7" ht="15.75" customHeight="1">
      <c r="A13" s="118"/>
      <c r="B13" s="133" t="s">
        <v>116</v>
      </c>
      <c r="C13" s="134"/>
      <c r="D13" s="325"/>
      <c r="E13" s="326"/>
      <c r="F13" s="325"/>
      <c r="G13" s="326"/>
    </row>
    <row r="14" spans="1:7" ht="15.75" customHeight="1">
      <c r="A14" s="118"/>
      <c r="B14" s="133" t="s">
        <v>71</v>
      </c>
      <c r="C14" s="134"/>
      <c r="D14" s="325"/>
      <c r="E14" s="326"/>
      <c r="F14" s="325"/>
      <c r="G14" s="326"/>
    </row>
    <row r="15" spans="1:7" ht="15.75" customHeight="1">
      <c r="A15" s="118"/>
      <c r="B15" s="133" t="s">
        <v>12</v>
      </c>
      <c r="C15" s="134"/>
      <c r="D15" s="325"/>
      <c r="E15" s="326"/>
      <c r="F15" s="325"/>
      <c r="G15" s="326"/>
    </row>
    <row r="16" spans="1:7" ht="15.75" customHeight="1">
      <c r="A16" s="118"/>
      <c r="B16" s="133" t="s">
        <v>13</v>
      </c>
      <c r="C16" s="134"/>
      <c r="D16" s="325"/>
      <c r="E16" s="326"/>
      <c r="F16" s="325"/>
      <c r="G16" s="326"/>
    </row>
    <row r="17" spans="1:7" ht="15.75" customHeight="1">
      <c r="A17" s="118"/>
      <c r="B17" s="133" t="s">
        <v>14</v>
      </c>
      <c r="C17" s="134"/>
      <c r="D17" s="325"/>
      <c r="E17" s="326"/>
      <c r="F17" s="325"/>
      <c r="G17" s="326"/>
    </row>
    <row r="18" spans="1:7" ht="6" customHeight="1">
      <c r="A18" s="118"/>
      <c r="B18" s="141"/>
      <c r="C18" s="86"/>
      <c r="D18" s="86"/>
      <c r="E18" s="142"/>
      <c r="F18" s="86"/>
      <c r="G18" s="143"/>
    </row>
    <row r="19" spans="1:7" ht="15.75">
      <c r="A19" s="118"/>
      <c r="B19" s="144" t="s">
        <v>15</v>
      </c>
      <c r="C19" s="145"/>
      <c r="D19" s="304" t="s">
        <v>16</v>
      </c>
      <c r="E19" s="339" t="s">
        <v>17</v>
      </c>
      <c r="F19" s="304" t="s">
        <v>16</v>
      </c>
      <c r="G19" s="339" t="s">
        <v>17</v>
      </c>
    </row>
    <row r="20" spans="1:7" ht="12" customHeight="1">
      <c r="A20" s="118"/>
      <c r="B20" s="146" t="s">
        <v>18</v>
      </c>
      <c r="C20" s="147"/>
      <c r="D20" s="304"/>
      <c r="E20" s="339"/>
      <c r="F20" s="304"/>
      <c r="G20" s="339"/>
    </row>
    <row r="21" spans="1:7" ht="15.75" customHeight="1">
      <c r="A21" s="118"/>
      <c r="B21" s="148" t="s">
        <v>117</v>
      </c>
      <c r="C21" s="149" t="s">
        <v>118</v>
      </c>
      <c r="D21" s="150">
        <f>IF(OR(D9="",D10="",D13=""),"",IF(D13=0,1000,((D9+D10)/2)/D13*365))</f>
      </c>
      <c r="E21" s="151">
        <f>IF(D21="","",IF(D13=0,0,IF(D21&lt;=180,3,IF(D21&gt;365,0,IF(D21&gt;=270,1,2)))))</f>
      </c>
      <c r="F21" s="150">
        <f>IF(OR(F9="",F10="",F13=""),"",IF(F13=0,1000,((F9+F10)/2)/F13*365))</f>
      </c>
      <c r="G21" s="151">
        <f>IF(F21="","",IF(F13=0,0,IF(F21&lt;=180,3,IF(F21&gt;365,0,IF(F21&gt;=270,1,2)))))</f>
      </c>
    </row>
    <row r="22" spans="1:7" ht="15.75" customHeight="1">
      <c r="A22" s="118"/>
      <c r="B22" s="152" t="s">
        <v>119</v>
      </c>
      <c r="C22" s="153" t="s">
        <v>120</v>
      </c>
      <c r="D22" s="154">
        <f>IF(OR(D14="",D13=""),"",IF(D13=0,0,(D14/D13)))</f>
      </c>
      <c r="E22" s="155">
        <f>IF(D14="","",IF(D22&gt;=10%,3,IF(D22&lt;2%,0,IF(D22&lt;6%,1,2))))</f>
      </c>
      <c r="F22" s="154">
        <f>IF(OR(F14="",F13=""),"",IF(F13=0,0,(F14/F13)))</f>
      </c>
      <c r="G22" s="155">
        <f>IF(F14="","",IF(F22&gt;=10%,3,IF(F22&lt;2%,0,IF(F22&lt;6%,1,2))))</f>
      </c>
    </row>
    <row r="23" spans="1:7" ht="15.75" customHeight="1">
      <c r="A23" s="118"/>
      <c r="B23" s="152" t="s">
        <v>121</v>
      </c>
      <c r="C23" s="153" t="s">
        <v>107</v>
      </c>
      <c r="D23" s="154">
        <f>IF(OR(D16="",D13=""),"",IF(D13=0,1,(D16/D13)))</f>
      </c>
      <c r="E23" s="155">
        <f>IF(D16="","",IF(D23&lt;=5%,3,IF(D23&gt;15%,0,IF(D23&gt;10%,1,2))))</f>
      </c>
      <c r="F23" s="154">
        <f>IF(OR(F16="",F13=""),"",IF(F13=0,1,(F16/F13)))</f>
      </c>
      <c r="G23" s="155">
        <f>IF(F16="","",IF(F23&lt;=5%,3,IF(F23&gt;15%,0,IF(F23&gt;10%,1,2))))</f>
      </c>
    </row>
    <row r="24" spans="1:7" ht="15.75" customHeight="1">
      <c r="A24" s="118"/>
      <c r="B24" s="156" t="s">
        <v>122</v>
      </c>
      <c r="C24" s="153" t="s">
        <v>109</v>
      </c>
      <c r="D24" s="154">
        <f>IF(OR(D17="",D13=""),"",IF(D13=0,-1,(D17/D13)))</f>
      </c>
      <c r="E24" s="155">
        <f>IF(D17="","",IF(D24&gt;=5%,3,IF(D24&lt;0,0,IF(D24&lt;3%,1,2))))</f>
      </c>
      <c r="F24" s="154">
        <f>IF(OR(F17="",F13=""),"",IF(F13=0,-1,(F17/F13)))</f>
      </c>
      <c r="G24" s="155">
        <f>IF(F17="","",IF(F24&gt;=5%,3,IF(F24&lt;0,0,IF(F24&lt;3%,1,2))))</f>
      </c>
    </row>
    <row r="25" spans="1:7" ht="9" customHeight="1">
      <c r="A25" s="136"/>
      <c r="B25" s="157"/>
      <c r="C25" s="158"/>
      <c r="D25" s="99"/>
      <c r="E25" s="100">
        <f>IF(AND(E21="",E22="",E23="",E24=""),"",SUM(E21:E24))</f>
      </c>
      <c r="F25" s="101"/>
      <c r="G25" s="100">
        <f>IF(AND(E21="",E22="",E23="",E24=""),"",SUM(G21:G24))</f>
      </c>
    </row>
    <row r="26" spans="1:7" ht="15">
      <c r="A26" s="136"/>
      <c r="B26" s="157"/>
      <c r="C26" s="158"/>
      <c r="D26" s="99"/>
      <c r="E26" s="159">
        <f>IF(E25="","",IF(D13="","",SUM(E21:E24)))</f>
      </c>
      <c r="F26" s="160"/>
      <c r="G26" s="159">
        <f>IF(G25="","",IF(F13="","",SUM(G21:G24)))</f>
      </c>
    </row>
    <row r="27" spans="1:7" ht="9" customHeight="1">
      <c r="A27" s="136"/>
      <c r="B27" s="157"/>
      <c r="C27" s="161"/>
      <c r="D27" s="102"/>
      <c r="E27" s="103"/>
      <c r="F27" s="102"/>
      <c r="G27" s="103"/>
    </row>
    <row r="28" spans="1:13" ht="15.75">
      <c r="A28" s="118"/>
      <c r="B28" s="162" t="s">
        <v>110</v>
      </c>
      <c r="C28" s="163"/>
      <c r="D28" s="163"/>
      <c r="E28" s="164">
        <f>IF(E26="","",IF(E26=12,"A",IF(E26&lt;2,"N.A.",IF(E26&lt;=4,"D",IF(E26&lt;=8,"C","B")))))</f>
      </c>
      <c r="F28" s="165"/>
      <c r="G28" s="164">
        <f>IF(G26="","",IF(G26=12,"A",IF(G26&lt;2,"N.A.",IF(G26&lt;=4,"D",IF(G26&lt;=8,"C","B")))))</f>
      </c>
      <c r="J28" s="166"/>
      <c r="K28" s="167"/>
      <c r="L28" s="168"/>
      <c r="M28" s="168"/>
    </row>
    <row r="29" spans="1:13" ht="13.5" customHeight="1">
      <c r="A29" s="118"/>
      <c r="B29" s="169" t="s">
        <v>25</v>
      </c>
      <c r="C29" s="170"/>
      <c r="D29" s="170"/>
      <c r="E29" s="171"/>
      <c r="F29" s="171"/>
      <c r="G29" s="171"/>
      <c r="J29" s="167"/>
      <c r="K29" s="167"/>
      <c r="L29" s="168"/>
      <c r="M29" s="168"/>
    </row>
    <row r="30" spans="1:13" ht="16.5" thickBot="1">
      <c r="A30" s="118"/>
      <c r="B30" s="169" t="s">
        <v>24</v>
      </c>
      <c r="C30" s="170"/>
      <c r="D30" s="172"/>
      <c r="E30" s="173"/>
      <c r="F30" s="168"/>
      <c r="G30" s="168"/>
      <c r="J30" s="167"/>
      <c r="K30" s="167"/>
      <c r="L30" s="168"/>
      <c r="M30" s="168"/>
    </row>
    <row r="31" spans="1:13" ht="19.5" customHeight="1" thickBot="1">
      <c r="A31" s="118"/>
      <c r="B31" s="169" t="s">
        <v>68</v>
      </c>
      <c r="C31" s="174"/>
      <c r="D31" s="335">
        <f>IF(OR(E28="",G28=""),"",IF(OR(SUM(E21:E24)&lt;2,SUM(G21:G24)&lt;2),"NEGATIVO",VLOOKUP(CONCATENATE(E28,G28),L32:M47,2,0)))</f>
      </c>
      <c r="E31" s="336"/>
      <c r="F31" s="336"/>
      <c r="G31" s="337"/>
      <c r="J31" s="168"/>
      <c r="K31" s="168"/>
      <c r="L31" s="168"/>
      <c r="M31" s="168"/>
    </row>
    <row r="32" spans="1:13" ht="19.5" customHeight="1" thickBot="1">
      <c r="A32" s="118"/>
      <c r="B32" s="175" t="s">
        <v>69</v>
      </c>
      <c r="C32" s="174"/>
      <c r="D32" s="338">
        <f>IF(D31="","",IF(B5="","INSERIRE GARANZIE",VLOOKUP(CONCATENATE(D31,B6),F62:G76,2,FALSE)))</f>
      </c>
      <c r="E32" s="328"/>
      <c r="F32" s="328"/>
      <c r="G32" s="329"/>
      <c r="J32" s="168"/>
      <c r="K32" s="168"/>
      <c r="L32" s="176" t="s">
        <v>30</v>
      </c>
      <c r="M32" s="177" t="s">
        <v>26</v>
      </c>
    </row>
    <row r="33" spans="1:13" ht="15" customHeight="1">
      <c r="A33" s="118"/>
      <c r="B33" s="172"/>
      <c r="C33" s="172"/>
      <c r="D33" s="178"/>
      <c r="E33" s="178"/>
      <c r="F33" s="178"/>
      <c r="G33" s="172"/>
      <c r="J33" s="168"/>
      <c r="K33" s="168"/>
      <c r="L33" s="176" t="s">
        <v>32</v>
      </c>
      <c r="M33" s="177" t="s">
        <v>27</v>
      </c>
    </row>
    <row r="34" spans="1:13" ht="15.75">
      <c r="A34" s="118"/>
      <c r="B34" s="162" t="s">
        <v>111</v>
      </c>
      <c r="C34" s="179"/>
      <c r="D34" s="172"/>
      <c r="E34" s="172"/>
      <c r="F34" s="344" t="s">
        <v>76</v>
      </c>
      <c r="G34" s="344"/>
      <c r="H34" s="344"/>
      <c r="J34" s="168"/>
      <c r="K34" s="168"/>
      <c r="L34" s="176" t="s">
        <v>35</v>
      </c>
      <c r="M34" s="177" t="s">
        <v>28</v>
      </c>
    </row>
    <row r="35" spans="1:13" ht="13.5" customHeight="1">
      <c r="A35" s="118"/>
      <c r="B35" s="180" t="str">
        <f>"Fascia attribuita alle classi:"&amp;CONCATENATE(L52,M52)</f>
        <v>Fascia attribuita alle classi:    AA   =  OTTIMO</v>
      </c>
      <c r="C35" s="181"/>
      <c r="D35" s="172"/>
      <c r="E35" s="172"/>
      <c r="F35" s="344"/>
      <c r="G35" s="344"/>
      <c r="H35" s="344"/>
      <c r="J35" s="168"/>
      <c r="K35" s="168"/>
      <c r="L35" s="176" t="s">
        <v>41</v>
      </c>
      <c r="M35" s="177" t="s">
        <v>29</v>
      </c>
    </row>
    <row r="36" spans="1:13" ht="13.5" customHeight="1">
      <c r="A36" s="118"/>
      <c r="B36" s="182" t="str">
        <f aca="true" t="shared" si="0" ref="B36:B49">"Fascia attribuita alle classi:"&amp;CONCATENATE(L53,M53)</f>
        <v>Fascia attribuita alle classi:    BA   =  OTTIMO</v>
      </c>
      <c r="C36" s="181"/>
      <c r="D36" s="345" t="s">
        <v>75</v>
      </c>
      <c r="E36" s="345"/>
      <c r="F36" s="346" t="s">
        <v>77</v>
      </c>
      <c r="G36" s="346" t="s">
        <v>78</v>
      </c>
      <c r="H36" s="346" t="s">
        <v>79</v>
      </c>
      <c r="J36" s="168"/>
      <c r="K36" s="168"/>
      <c r="L36" s="176" t="s">
        <v>31</v>
      </c>
      <c r="M36" s="177" t="s">
        <v>26</v>
      </c>
    </row>
    <row r="37" spans="1:13" ht="13.5" customHeight="1">
      <c r="A37" s="118"/>
      <c r="B37" s="182" t="str">
        <f t="shared" si="0"/>
        <v>Fascia attribuita alle classi:    AB   =  BUONO</v>
      </c>
      <c r="C37" s="181"/>
      <c r="D37" s="345"/>
      <c r="E37" s="345"/>
      <c r="F37" s="346"/>
      <c r="G37" s="346"/>
      <c r="H37" s="346"/>
      <c r="K37" s="168"/>
      <c r="L37" s="176" t="s">
        <v>33</v>
      </c>
      <c r="M37" s="177" t="s">
        <v>27</v>
      </c>
    </row>
    <row r="38" spans="1:13" ht="13.5" customHeight="1">
      <c r="A38" s="118"/>
      <c r="B38" s="182" t="str">
        <f t="shared" si="0"/>
        <v>Fascia attribuita alle classi:    BB   =  BUONO</v>
      </c>
      <c r="C38" s="181"/>
      <c r="D38" s="347" t="s">
        <v>80</v>
      </c>
      <c r="E38" s="348"/>
      <c r="F38" s="68">
        <v>60</v>
      </c>
      <c r="G38" s="68">
        <v>75</v>
      </c>
      <c r="H38" s="68">
        <v>100</v>
      </c>
      <c r="K38" s="168"/>
      <c r="L38" s="176" t="s">
        <v>36</v>
      </c>
      <c r="M38" s="177" t="s">
        <v>28</v>
      </c>
    </row>
    <row r="39" spans="1:13" ht="13.5" customHeight="1">
      <c r="A39" s="118"/>
      <c r="B39" s="182" t="str">
        <f t="shared" si="0"/>
        <v>Fascia attribuita alle classi:    CA   =  BUONO</v>
      </c>
      <c r="C39" s="181"/>
      <c r="D39" s="349" t="s">
        <v>81</v>
      </c>
      <c r="E39" s="350"/>
      <c r="F39" s="68">
        <v>75</v>
      </c>
      <c r="G39" s="68">
        <v>100</v>
      </c>
      <c r="H39" s="68">
        <v>220</v>
      </c>
      <c r="K39" s="168"/>
      <c r="L39" s="176" t="s">
        <v>40</v>
      </c>
      <c r="M39" s="177" t="s">
        <v>29</v>
      </c>
    </row>
    <row r="40" spans="1:13" ht="13.5" customHeight="1">
      <c r="A40" s="118"/>
      <c r="B40" s="182" t="str">
        <f t="shared" si="0"/>
        <v>Fascia attribuita alle classi:    DA   =  BUONO</v>
      </c>
      <c r="C40" s="181"/>
      <c r="D40" s="351" t="s">
        <v>82</v>
      </c>
      <c r="E40" s="352"/>
      <c r="F40" s="68">
        <v>100</v>
      </c>
      <c r="G40" s="68">
        <v>220</v>
      </c>
      <c r="H40" s="68">
        <v>400</v>
      </c>
      <c r="K40" s="168"/>
      <c r="L40" s="176" t="s">
        <v>34</v>
      </c>
      <c r="M40" s="177" t="s">
        <v>27</v>
      </c>
    </row>
    <row r="41" spans="1:13" ht="13.5" customHeight="1">
      <c r="A41" s="118"/>
      <c r="B41" s="182" t="str">
        <f t="shared" si="0"/>
        <v>Fascia attribuita alle classi:    AC   =  SODDISFACENTE</v>
      </c>
      <c r="C41" s="181"/>
      <c r="D41" s="340" t="s">
        <v>83</v>
      </c>
      <c r="E41" s="341"/>
      <c r="F41" s="68">
        <v>220</v>
      </c>
      <c r="G41" s="68">
        <v>400</v>
      </c>
      <c r="H41" s="68">
        <v>650</v>
      </c>
      <c r="J41" s="168"/>
      <c r="K41" s="168"/>
      <c r="L41" s="176" t="s">
        <v>44</v>
      </c>
      <c r="M41" s="177" t="s">
        <v>28</v>
      </c>
    </row>
    <row r="42" spans="1:13" ht="13.5" customHeight="1">
      <c r="A42" s="118"/>
      <c r="B42" s="182" t="str">
        <f t="shared" si="0"/>
        <v>Fascia attribuita alle classi:    BC   =  SODDISFACENTE</v>
      </c>
      <c r="C42" s="181"/>
      <c r="D42" s="342" t="s">
        <v>84</v>
      </c>
      <c r="E42" s="343"/>
      <c r="F42" s="223">
        <v>400</v>
      </c>
      <c r="G42" s="223">
        <v>650</v>
      </c>
      <c r="H42" s="223">
        <v>1000</v>
      </c>
      <c r="J42" s="168"/>
      <c r="K42" s="168"/>
      <c r="L42" s="176" t="s">
        <v>37</v>
      </c>
      <c r="M42" s="177" t="s">
        <v>28</v>
      </c>
    </row>
    <row r="43" spans="1:13" ht="13.5" customHeight="1">
      <c r="A43" s="118"/>
      <c r="B43" s="182" t="str">
        <f t="shared" si="0"/>
        <v>Fascia attribuita alle classi:    CB   =  SODDISFACENTE</v>
      </c>
      <c r="C43" s="181"/>
      <c r="J43" s="168"/>
      <c r="K43" s="168"/>
      <c r="L43" s="176" t="s">
        <v>42</v>
      </c>
      <c r="M43" s="177" t="s">
        <v>29</v>
      </c>
    </row>
    <row r="44" spans="1:13" ht="13.5" customHeight="1">
      <c r="A44" s="118"/>
      <c r="B44" s="182" t="str">
        <f t="shared" si="0"/>
        <v>Fascia attribuita alle classi:    DB   =  SODDISFACENTE</v>
      </c>
      <c r="C44" s="181"/>
      <c r="J44" s="168"/>
      <c r="K44" s="168"/>
      <c r="L44" s="176" t="s">
        <v>45</v>
      </c>
      <c r="M44" s="177" t="s">
        <v>27</v>
      </c>
    </row>
    <row r="45" spans="1:13" ht="13.5" customHeight="1">
      <c r="A45" s="118"/>
      <c r="B45" s="182" t="str">
        <f t="shared" si="0"/>
        <v>Fascia attribuita alle classi:    DC   =  SODDISFACENTE</v>
      </c>
      <c r="C45" s="181"/>
      <c r="J45" s="168"/>
      <c r="K45" s="168"/>
      <c r="L45" s="176" t="s">
        <v>38</v>
      </c>
      <c r="M45" s="177" t="s">
        <v>28</v>
      </c>
    </row>
    <row r="46" spans="1:13" ht="13.5" customHeight="1">
      <c r="A46" s="118"/>
      <c r="B46" s="182" t="str">
        <f t="shared" si="0"/>
        <v>Fascia attribuita alle classi:    CC   =  SODDISFACENTE</v>
      </c>
      <c r="C46" s="181"/>
      <c r="J46" s="168"/>
      <c r="K46" s="168"/>
      <c r="L46" s="176" t="s">
        <v>39</v>
      </c>
      <c r="M46" s="177" t="s">
        <v>28</v>
      </c>
    </row>
    <row r="47" spans="1:13" ht="13.5" customHeight="1">
      <c r="A47" s="118"/>
      <c r="B47" s="182" t="str">
        <f t="shared" si="0"/>
        <v>Fascia attribuita alle classi:    AD   =  SCARSO</v>
      </c>
      <c r="C47" s="181"/>
      <c r="H47" s="71"/>
      <c r="J47" s="168"/>
      <c r="K47" s="168"/>
      <c r="L47" s="176" t="s">
        <v>43</v>
      </c>
      <c r="M47" s="177" t="s">
        <v>29</v>
      </c>
    </row>
    <row r="48" spans="1:13" ht="13.5" customHeight="1">
      <c r="A48" s="118"/>
      <c r="B48" s="182" t="str">
        <f t="shared" si="0"/>
        <v>Fascia attribuita alle classi:    BD   =  SCARSO</v>
      </c>
      <c r="C48" s="181"/>
      <c r="H48" s="71"/>
      <c r="J48" s="168"/>
      <c r="K48" s="168"/>
      <c r="L48" s="183"/>
      <c r="M48" s="184"/>
    </row>
    <row r="49" spans="1:13" ht="13.5" customHeight="1">
      <c r="A49" s="118"/>
      <c r="B49" s="182" t="str">
        <f t="shared" si="0"/>
        <v>Fascia attribuita alle classi:    CD   =  SCARSO</v>
      </c>
      <c r="C49" s="181"/>
      <c r="H49" s="71"/>
      <c r="J49" s="168"/>
      <c r="K49" s="168"/>
      <c r="L49" s="185"/>
      <c r="M49" s="185"/>
    </row>
    <row r="50" spans="1:13" ht="13.5" customHeight="1">
      <c r="A50" s="118"/>
      <c r="B50" s="186" t="str">
        <f>"Fascia attribuita alle classi:"&amp;CONCATENATE(L67,M67)</f>
        <v>Fascia attribuita alle classi:    DD   =  SCARSO</v>
      </c>
      <c r="C50" s="181"/>
      <c r="H50" s="71"/>
      <c r="J50" s="168"/>
      <c r="K50" s="168"/>
      <c r="L50" s="185"/>
      <c r="M50" s="185"/>
    </row>
    <row r="51" spans="1:13" ht="15" customHeight="1">
      <c r="A51" s="118"/>
      <c r="B51" s="187"/>
      <c r="C51" s="187"/>
      <c r="H51" s="71"/>
      <c r="J51" s="168"/>
      <c r="K51" s="168"/>
      <c r="L51" s="185"/>
      <c r="M51" s="185"/>
    </row>
    <row r="52" spans="1:13" ht="15">
      <c r="A52" s="118"/>
      <c r="B52" s="188" t="s">
        <v>90</v>
      </c>
      <c r="C52" s="187"/>
      <c r="H52" s="71"/>
      <c r="J52" s="168"/>
      <c r="K52" s="168"/>
      <c r="L52" s="176" t="s">
        <v>47</v>
      </c>
      <c r="M52" s="177" t="s">
        <v>46</v>
      </c>
    </row>
    <row r="53" spans="1:13" ht="15">
      <c r="A53" s="118"/>
      <c r="B53" s="189" t="s">
        <v>91</v>
      </c>
      <c r="C53" s="187"/>
      <c r="H53" s="71"/>
      <c r="J53" s="168"/>
      <c r="K53" s="168"/>
      <c r="L53" s="176" t="s">
        <v>48</v>
      </c>
      <c r="M53" s="177" t="s">
        <v>46</v>
      </c>
    </row>
    <row r="54" spans="1:13" ht="15" customHeight="1">
      <c r="A54" s="118"/>
      <c r="B54" s="189" t="s">
        <v>92</v>
      </c>
      <c r="C54" s="187"/>
      <c r="H54" s="71"/>
      <c r="J54" s="168"/>
      <c r="K54" s="168"/>
      <c r="L54" s="176" t="s">
        <v>49</v>
      </c>
      <c r="M54" s="177" t="s">
        <v>63</v>
      </c>
    </row>
    <row r="55" spans="1:13" ht="15" customHeight="1">
      <c r="A55" s="118"/>
      <c r="B55" s="190" t="s">
        <v>93</v>
      </c>
      <c r="C55" s="187"/>
      <c r="H55" s="71"/>
      <c r="J55" s="168"/>
      <c r="K55" s="168"/>
      <c r="L55" s="176" t="s">
        <v>50</v>
      </c>
      <c r="M55" s="177" t="s">
        <v>63</v>
      </c>
    </row>
    <row r="56" spans="1:13" ht="15" customHeight="1">
      <c r="A56" s="118"/>
      <c r="B56" s="187"/>
      <c r="C56" s="191"/>
      <c r="D56" s="191"/>
      <c r="H56" s="192"/>
      <c r="I56" s="192"/>
      <c r="J56" s="168"/>
      <c r="K56" s="168"/>
      <c r="L56" s="176" t="s">
        <v>51</v>
      </c>
      <c r="M56" s="177" t="s">
        <v>63</v>
      </c>
    </row>
    <row r="57" spans="2:13" s="193" customFormat="1" ht="15" customHeight="1">
      <c r="B57" s="209"/>
      <c r="C57" s="209"/>
      <c r="D57" s="209"/>
      <c r="H57" s="210"/>
      <c r="I57" s="210"/>
      <c r="J57" s="211"/>
      <c r="K57" s="211"/>
      <c r="L57" s="212" t="s">
        <v>58</v>
      </c>
      <c r="M57" s="213" t="s">
        <v>63</v>
      </c>
    </row>
    <row r="58" spans="2:13" s="193" customFormat="1" ht="15" customHeight="1">
      <c r="B58" s="209"/>
      <c r="C58" s="209"/>
      <c r="D58" s="209"/>
      <c r="H58" s="210"/>
      <c r="I58" s="210"/>
      <c r="J58" s="211"/>
      <c r="K58" s="211"/>
      <c r="L58" s="212" t="s">
        <v>52</v>
      </c>
      <c r="M58" s="213" t="s">
        <v>64</v>
      </c>
    </row>
    <row r="59" spans="2:13" s="193" customFormat="1" ht="15" customHeight="1">
      <c r="B59" s="209"/>
      <c r="C59" s="209"/>
      <c r="D59" s="209"/>
      <c r="H59" s="210"/>
      <c r="I59" s="210"/>
      <c r="J59" s="211"/>
      <c r="K59" s="211"/>
      <c r="L59" s="212" t="s">
        <v>54</v>
      </c>
      <c r="M59" s="213" t="s">
        <v>64</v>
      </c>
    </row>
    <row r="60" spans="2:13" s="193" customFormat="1" ht="15" customHeight="1">
      <c r="B60" s="209"/>
      <c r="C60" s="209"/>
      <c r="D60" s="209"/>
      <c r="H60" s="210"/>
      <c r="I60" s="210"/>
      <c r="J60" s="211"/>
      <c r="K60" s="211"/>
      <c r="L60" s="212" t="s">
        <v>56</v>
      </c>
      <c r="M60" s="213" t="s">
        <v>64</v>
      </c>
    </row>
    <row r="61" spans="2:13" s="193" customFormat="1" ht="15" customHeight="1">
      <c r="B61" s="209"/>
      <c r="C61" s="209"/>
      <c r="H61" s="210"/>
      <c r="I61" s="210"/>
      <c r="J61" s="211"/>
      <c r="K61" s="211"/>
      <c r="L61" s="212" t="s">
        <v>59</v>
      </c>
      <c r="M61" s="213" t="s">
        <v>64</v>
      </c>
    </row>
    <row r="62" spans="2:13" s="193" customFormat="1" ht="15" customHeight="1">
      <c r="B62" s="209"/>
      <c r="C62" s="209"/>
      <c r="D62" s="214" t="s">
        <v>80</v>
      </c>
      <c r="E62" s="215" t="s">
        <v>86</v>
      </c>
      <c r="F62" s="216" t="str">
        <f>CONCATENATE(D62,E62)</f>
        <v>Ottimoelevata</v>
      </c>
      <c r="G62" s="215">
        <f>F38</f>
        <v>60</v>
      </c>
      <c r="H62" s="210"/>
      <c r="I62" s="210"/>
      <c r="J62" s="211"/>
      <c r="K62" s="211"/>
      <c r="L62" s="212" t="s">
        <v>60</v>
      </c>
      <c r="M62" s="213" t="s">
        <v>64</v>
      </c>
    </row>
    <row r="63" spans="2:13" s="193" customFormat="1" ht="15" customHeight="1">
      <c r="B63" s="209"/>
      <c r="C63" s="209"/>
      <c r="D63" s="214" t="s">
        <v>80</v>
      </c>
      <c r="E63" s="215" t="s">
        <v>87</v>
      </c>
      <c r="F63" s="216" t="str">
        <f aca="true" t="shared" si="1" ref="F63:F76">CONCATENATE(D63,E63)</f>
        <v>Ottimonormale</v>
      </c>
      <c r="G63" s="215">
        <f>G38</f>
        <v>75</v>
      </c>
      <c r="H63" s="210"/>
      <c r="I63" s="210"/>
      <c r="J63" s="211"/>
      <c r="K63" s="211"/>
      <c r="L63" s="212" t="s">
        <v>57</v>
      </c>
      <c r="M63" s="213" t="s">
        <v>64</v>
      </c>
    </row>
    <row r="64" spans="2:13" s="193" customFormat="1" ht="15" customHeight="1">
      <c r="B64" s="209"/>
      <c r="C64" s="209"/>
      <c r="D64" s="214" t="s">
        <v>80</v>
      </c>
      <c r="E64" s="215" t="s">
        <v>88</v>
      </c>
      <c r="F64" s="216" t="str">
        <f t="shared" si="1"/>
        <v>Ottimobassa</v>
      </c>
      <c r="G64" s="215">
        <f>H38</f>
        <v>100</v>
      </c>
      <c r="H64" s="210"/>
      <c r="I64" s="210"/>
      <c r="J64" s="211"/>
      <c r="K64" s="211"/>
      <c r="L64" s="212" t="s">
        <v>53</v>
      </c>
      <c r="M64" s="213" t="s">
        <v>65</v>
      </c>
    </row>
    <row r="65" spans="2:13" s="193" customFormat="1" ht="15" customHeight="1">
      <c r="B65" s="209"/>
      <c r="C65" s="209"/>
      <c r="D65" s="217" t="s">
        <v>81</v>
      </c>
      <c r="E65" s="215" t="s">
        <v>86</v>
      </c>
      <c r="F65" s="216" t="str">
        <f t="shared" si="1"/>
        <v>Buonoelevata</v>
      </c>
      <c r="G65" s="215">
        <f>F39</f>
        <v>75</v>
      </c>
      <c r="H65" s="210"/>
      <c r="I65" s="210"/>
      <c r="J65" s="211"/>
      <c r="K65" s="211"/>
      <c r="L65" s="212" t="s">
        <v>55</v>
      </c>
      <c r="M65" s="213" t="s">
        <v>65</v>
      </c>
    </row>
    <row r="66" spans="2:13" s="193" customFormat="1" ht="15" customHeight="1">
      <c r="B66" s="209"/>
      <c r="C66" s="209"/>
      <c r="D66" s="218" t="s">
        <v>81</v>
      </c>
      <c r="E66" s="215" t="s">
        <v>87</v>
      </c>
      <c r="F66" s="216" t="str">
        <f t="shared" si="1"/>
        <v>Buononormale</v>
      </c>
      <c r="G66" s="215">
        <f>G39</f>
        <v>100</v>
      </c>
      <c r="H66" s="210"/>
      <c r="I66" s="210"/>
      <c r="J66" s="211"/>
      <c r="K66" s="211"/>
      <c r="L66" s="212" t="s">
        <v>61</v>
      </c>
      <c r="M66" s="213" t="s">
        <v>65</v>
      </c>
    </row>
    <row r="67" spans="2:13" s="193" customFormat="1" ht="15">
      <c r="B67" s="209"/>
      <c r="C67" s="209"/>
      <c r="D67" s="217" t="s">
        <v>81</v>
      </c>
      <c r="E67" s="215" t="s">
        <v>88</v>
      </c>
      <c r="F67" s="216" t="str">
        <f t="shared" si="1"/>
        <v>Buonobassa</v>
      </c>
      <c r="G67" s="219">
        <f>H39</f>
        <v>220</v>
      </c>
      <c r="H67" s="210"/>
      <c r="I67" s="210"/>
      <c r="J67" s="211"/>
      <c r="K67" s="211"/>
      <c r="L67" s="212" t="s">
        <v>62</v>
      </c>
      <c r="M67" s="213" t="s">
        <v>65</v>
      </c>
    </row>
    <row r="68" spans="4:9" s="193" customFormat="1" ht="14.25">
      <c r="D68" s="216" t="s">
        <v>82</v>
      </c>
      <c r="E68" s="215" t="s">
        <v>86</v>
      </c>
      <c r="F68" s="216" t="str">
        <f t="shared" si="1"/>
        <v>Soddisfacenteelevata</v>
      </c>
      <c r="G68" s="219">
        <f>F40</f>
        <v>100</v>
      </c>
      <c r="H68" s="210"/>
      <c r="I68" s="210"/>
    </row>
    <row r="69" spans="4:9" s="193" customFormat="1" ht="14.25">
      <c r="D69" s="216" t="s">
        <v>82</v>
      </c>
      <c r="E69" s="215" t="s">
        <v>87</v>
      </c>
      <c r="F69" s="216" t="str">
        <f t="shared" si="1"/>
        <v>Soddisfacentenormale</v>
      </c>
      <c r="G69" s="219">
        <f>G40</f>
        <v>220</v>
      </c>
      <c r="H69" s="210"/>
      <c r="I69" s="210"/>
    </row>
    <row r="70" spans="4:9" s="193" customFormat="1" ht="14.25">
      <c r="D70" s="216" t="s">
        <v>82</v>
      </c>
      <c r="E70" s="215" t="s">
        <v>88</v>
      </c>
      <c r="F70" s="216" t="str">
        <f t="shared" si="1"/>
        <v>Soddisfacentebassa</v>
      </c>
      <c r="G70" s="219">
        <f>H40</f>
        <v>400</v>
      </c>
      <c r="H70" s="210"/>
      <c r="I70" s="220"/>
    </row>
    <row r="71" spans="4:9" s="193" customFormat="1" ht="14.25">
      <c r="D71" s="216" t="s">
        <v>83</v>
      </c>
      <c r="E71" s="215" t="s">
        <v>86</v>
      </c>
      <c r="F71" s="216" t="str">
        <f t="shared" si="1"/>
        <v>Scarsoelevata</v>
      </c>
      <c r="G71" s="219">
        <f>F41</f>
        <v>220</v>
      </c>
      <c r="H71" s="210"/>
      <c r="I71" s="220"/>
    </row>
    <row r="72" spans="4:9" s="193" customFormat="1" ht="14.25">
      <c r="D72" s="216" t="s">
        <v>83</v>
      </c>
      <c r="E72" s="215" t="s">
        <v>87</v>
      </c>
      <c r="F72" s="216" t="str">
        <f t="shared" si="1"/>
        <v>Scarsonormale</v>
      </c>
      <c r="G72" s="219">
        <f>G41</f>
        <v>400</v>
      </c>
      <c r="H72" s="210"/>
      <c r="I72" s="220"/>
    </row>
    <row r="73" spans="4:9" s="193" customFormat="1" ht="14.25">
      <c r="D73" s="216" t="s">
        <v>83</v>
      </c>
      <c r="E73" s="215" t="s">
        <v>88</v>
      </c>
      <c r="F73" s="216" t="str">
        <f t="shared" si="1"/>
        <v>Scarsobassa</v>
      </c>
      <c r="G73" s="219">
        <f>H41</f>
        <v>650</v>
      </c>
      <c r="H73" s="210"/>
      <c r="I73" s="220"/>
    </row>
    <row r="74" spans="4:9" s="193" customFormat="1" ht="14.25">
      <c r="D74" s="216" t="s">
        <v>84</v>
      </c>
      <c r="E74" s="215" t="s">
        <v>86</v>
      </c>
      <c r="F74" s="216" t="str">
        <f t="shared" si="1"/>
        <v>Negativoelevata</v>
      </c>
      <c r="G74" s="219">
        <f>F42</f>
        <v>400</v>
      </c>
      <c r="H74" s="210"/>
      <c r="I74" s="220"/>
    </row>
    <row r="75" spans="4:9" s="193" customFormat="1" ht="14.25">
      <c r="D75" s="216" t="s">
        <v>84</v>
      </c>
      <c r="E75" s="215" t="s">
        <v>87</v>
      </c>
      <c r="F75" s="216" t="str">
        <f t="shared" si="1"/>
        <v>Negativonormale</v>
      </c>
      <c r="G75" s="219">
        <f>G42</f>
        <v>650</v>
      </c>
      <c r="H75" s="210"/>
      <c r="I75" s="220"/>
    </row>
    <row r="76" spans="4:9" s="193" customFormat="1" ht="14.25">
      <c r="D76" s="216" t="s">
        <v>84</v>
      </c>
      <c r="E76" s="215" t="s">
        <v>88</v>
      </c>
      <c r="F76" s="216" t="str">
        <f t="shared" si="1"/>
        <v>Negativobassa</v>
      </c>
      <c r="G76" s="219">
        <f>H42</f>
        <v>1000</v>
      </c>
      <c r="H76" s="210"/>
      <c r="I76" s="220"/>
    </row>
    <row r="77" spans="8:9" s="193" customFormat="1" ht="14.25">
      <c r="H77" s="210"/>
      <c r="I77" s="220"/>
    </row>
    <row r="78" spans="8:9" s="193" customFormat="1" ht="14.25">
      <c r="H78" s="210"/>
      <c r="I78" s="220"/>
    </row>
    <row r="79" spans="8:9" s="193" customFormat="1" ht="14.25">
      <c r="H79" s="210"/>
      <c r="I79" s="220"/>
    </row>
    <row r="80" spans="8:9" s="193" customFormat="1" ht="14.25">
      <c r="H80" s="210"/>
      <c r="I80" s="220"/>
    </row>
    <row r="81" spans="8:9" s="193" customFormat="1" ht="14.25">
      <c r="H81" s="210"/>
      <c r="I81" s="220"/>
    </row>
    <row r="82" spans="8:9" s="193" customFormat="1" ht="14.25">
      <c r="H82" s="210"/>
      <c r="I82" s="220"/>
    </row>
    <row r="83" spans="8:9" s="193" customFormat="1" ht="14.25">
      <c r="H83" s="210"/>
      <c r="I83" s="220"/>
    </row>
    <row r="84" spans="8:9" s="193" customFormat="1" ht="14.25">
      <c r="H84" s="210"/>
      <c r="I84" s="220"/>
    </row>
    <row r="85" spans="8:9" s="193" customFormat="1" ht="14.25">
      <c r="H85" s="210"/>
      <c r="I85" s="210"/>
    </row>
    <row r="86" spans="8:9" s="193" customFormat="1" ht="14.25">
      <c r="H86" s="210"/>
      <c r="I86" s="210"/>
    </row>
    <row r="87" spans="8:9" s="193" customFormat="1" ht="14.25">
      <c r="H87" s="210"/>
      <c r="I87" s="210"/>
    </row>
    <row r="88" spans="8:9" s="193" customFormat="1" ht="14.25">
      <c r="H88" s="210"/>
      <c r="I88" s="210"/>
    </row>
    <row r="89" spans="8:9" s="193" customFormat="1" ht="14.25">
      <c r="H89" s="210"/>
      <c r="I89" s="210"/>
    </row>
    <row r="90" spans="8:9" s="193" customFormat="1" ht="14.25">
      <c r="H90" s="210"/>
      <c r="I90" s="210"/>
    </row>
    <row r="91" spans="8:9" s="193" customFormat="1" ht="14.25">
      <c r="H91" s="210"/>
      <c r="I91" s="210"/>
    </row>
    <row r="92" spans="8:9" ht="14.25">
      <c r="H92" s="192"/>
      <c r="I92" s="192"/>
    </row>
    <row r="93" spans="8:9" ht="14.25">
      <c r="H93" s="192"/>
      <c r="I93" s="192"/>
    </row>
    <row r="94" spans="8:9" ht="14.25">
      <c r="H94" s="192"/>
      <c r="I94" s="192"/>
    </row>
    <row r="95" spans="8:9" ht="14.25">
      <c r="H95" s="192"/>
      <c r="I95" s="192"/>
    </row>
    <row r="96" spans="8:9" ht="14.25">
      <c r="H96" s="192"/>
      <c r="I96" s="192"/>
    </row>
    <row r="97" spans="8:9" ht="14.25">
      <c r="H97" s="192"/>
      <c r="I97" s="192"/>
    </row>
    <row r="98" spans="8:9" ht="14.25">
      <c r="H98" s="192"/>
      <c r="I98" s="192"/>
    </row>
    <row r="99" spans="8:9" ht="14.25">
      <c r="H99" s="192"/>
      <c r="I99" s="192"/>
    </row>
    <row r="100" spans="8:9" ht="14.25">
      <c r="H100" s="192"/>
      <c r="I100" s="192"/>
    </row>
    <row r="101" spans="8:9" ht="14.25">
      <c r="H101" s="192"/>
      <c r="I101" s="192"/>
    </row>
    <row r="102" spans="8:9" ht="14.25">
      <c r="H102" s="192"/>
      <c r="I102" s="192"/>
    </row>
    <row r="103" spans="8:9" ht="14.25">
      <c r="H103" s="192"/>
      <c r="I103" s="192"/>
    </row>
    <row r="104" spans="8:9" ht="14.25">
      <c r="H104" s="192"/>
      <c r="I104" s="192"/>
    </row>
    <row r="105" spans="8:9" ht="14.25">
      <c r="H105" s="192"/>
      <c r="I105" s="192"/>
    </row>
  </sheetData>
  <sheetProtection selectLockedCells="1"/>
  <mergeCells count="40">
    <mergeCell ref="D41:E41"/>
    <mergeCell ref="D42:E42"/>
    <mergeCell ref="F34:H35"/>
    <mergeCell ref="D36:E37"/>
    <mergeCell ref="F36:F37"/>
    <mergeCell ref="G36:G37"/>
    <mergeCell ref="H36:H37"/>
    <mergeCell ref="D38:E38"/>
    <mergeCell ref="D39:E39"/>
    <mergeCell ref="D40:E40"/>
    <mergeCell ref="D15:E15"/>
    <mergeCell ref="F15:G15"/>
    <mergeCell ref="D16:E16"/>
    <mergeCell ref="F16:G16"/>
    <mergeCell ref="D31:G31"/>
    <mergeCell ref="D32:G32"/>
    <mergeCell ref="D19:D20"/>
    <mergeCell ref="E19:E20"/>
    <mergeCell ref="F19:F20"/>
    <mergeCell ref="G19:G20"/>
    <mergeCell ref="D17:E17"/>
    <mergeCell ref="F17:G17"/>
    <mergeCell ref="D10:E10"/>
    <mergeCell ref="F10:G10"/>
    <mergeCell ref="D12:E12"/>
    <mergeCell ref="F12:G12"/>
    <mergeCell ref="D13:E13"/>
    <mergeCell ref="F13:G13"/>
    <mergeCell ref="D14:E14"/>
    <mergeCell ref="F14:G14"/>
    <mergeCell ref="D8:E8"/>
    <mergeCell ref="F8:G8"/>
    <mergeCell ref="D9:E9"/>
    <mergeCell ref="B2:G2"/>
    <mergeCell ref="D3:G3"/>
    <mergeCell ref="D4:E4"/>
    <mergeCell ref="F4:G4"/>
    <mergeCell ref="D5:E5"/>
    <mergeCell ref="F5:G5"/>
    <mergeCell ref="F9:G9"/>
  </mergeCells>
  <conditionalFormatting sqref="D31">
    <cfRule type="cellIs" priority="2" dxfId="3" operator="equal" stopIfTrue="1">
      <formula>$D$38</formula>
    </cfRule>
    <cfRule type="cellIs" priority="3" dxfId="2" operator="equal" stopIfTrue="1">
      <formula>$D$39</formula>
    </cfRule>
    <cfRule type="cellIs" priority="4" dxfId="1" operator="equal" stopIfTrue="1">
      <formula>$D$40</formula>
    </cfRule>
  </conditionalFormatting>
  <conditionalFormatting sqref="D31:G31">
    <cfRule type="cellIs" priority="1" dxfId="0" operator="equal" stopIfTrue="1">
      <formula>$D$42</formula>
    </cfRule>
  </conditionalFormatting>
  <printOptions/>
  <pageMargins left="0.51" right="0.35433070866141736" top="0.984251968503937" bottom="0.984251968503937" header="0.5118110236220472" footer="0.5118110236220472"/>
  <pageSetup horizontalDpi="600" verticalDpi="600" orientation="portrait" paperSize="9" scale="7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BCC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mpoian</dc:creator>
  <cp:keywords/>
  <dc:description/>
  <cp:lastModifiedBy>Carlino Alessio</cp:lastModifiedBy>
  <cp:lastPrinted>2014-02-26T08:19:02Z</cp:lastPrinted>
  <dcterms:created xsi:type="dcterms:W3CDTF">2009-11-27T09:19:21Z</dcterms:created>
  <dcterms:modified xsi:type="dcterms:W3CDTF">2014-08-12T09:04:38Z</dcterms:modified>
  <cp:category/>
  <cp:version/>
  <cp:contentType/>
  <cp:contentStatus/>
</cp:coreProperties>
</file>