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Foglio1" sheetId="1" r:id="rId1"/>
    <sheet name="Pop comuni" sheetId="2" r:id="rId2"/>
    <sheet name="Foglio3" sheetId="3" r:id="rId3"/>
  </sheets>
  <definedNames/>
  <calcPr fullCalcOnLoad="1"/>
</workbook>
</file>

<file path=xl/sharedStrings.xml><?xml version="1.0" encoding="utf-8"?>
<sst xmlns="http://schemas.openxmlformats.org/spreadsheetml/2006/main" count="353" uniqueCount="320">
  <si>
    <t>Fonte: ISTAT. 14° Censimento generale della popolazione, 2001, per la superficie territoriale;</t>
  </si>
  <si>
    <t>Duino-Aurisina, Sgonico, I, II e III circoscrizione del comune di Trieste</t>
  </si>
  <si>
    <t xml:space="preserve">Muggia, S. Dorligo della Valle,  VII Circoscrizione comune di Trieste, </t>
  </si>
  <si>
    <t>Capriva del Friuli, Cormons, Dolegna del Collio, Farra d'Isonzo, Gorizia, Gradisca d'Isonzo, Mariano del Friuli, Medea, Moraro, Mossa, Romans d'Isonzo, Sagrado, San floriano del Collio, San Lorenzo Isontino, Savogna d'Isonzo, Villesse</t>
  </si>
  <si>
    <t>Artegna, Bordano, Chiusaforte, Dogna, Gemona del Fr., Malborghetto-Valbruna, Moggio Udinese, Montenars, Osoppo, Pontebba, Resia, Resiutta, Tarvisio, Trasaghis, Venzone</t>
  </si>
  <si>
    <t>Amaro, Ampezzo, Arta Terme, Cavazzo Carnico, Cercivento, Comeglians, Enemonzo, Forni Avoltri, Forni di Sopra, Forni di Sotto, Lauco, Ligosullo, Ovaro, Paluzza, Paularo, Prato Carnico, Preone, Ravascletto, Raveo, Rigolato, Sauris, Socchieve, Sutrio, Tolmezzo, treppo Carnico, Verzegnis, Villa Santina, Zuglio</t>
  </si>
  <si>
    <t>Buia, Colloredo di Monte Albano, Coseano, Dignano, Fagagna, Flaibano, Forgaria nel Fr., Majano, Moruzzo, Ragogna, Rive d'Arcano, San Daniele del Fr., San Vito di Fagagna, Treppo Grande</t>
  </si>
  <si>
    <t>Attimis, Cassacco, Faedis, Lusevera, Magnano in Riviera, Nimis, Povoletto, Reana del Roiale, Taipana, Tarcento, Tricesimo</t>
  </si>
  <si>
    <t>Buttrio, Cividale del Fr., Corno di Rosazzo, Drenchia, Grimacco, Manzano, Moimacco, Premariacco, Prepotto, Pulfero, Remanzacco, San Giovanni al Nat., San Leonardo, San Pietro al Nat., Savogna, Stregna, Torreano</t>
  </si>
  <si>
    <t>Campoformido, Martignacco, Pagnacco, Pasian di Prato, Pavia di Udine, Pozzuolo del Fr., Pradamano, Tavagnacco, Udine</t>
  </si>
  <si>
    <t>Aiello del Fr., Aquileia, Bagnaria Arsa, Bicinicco, Campolongo al Torre, Cervignano del Fr., Chiopris-Viscone, Fiumicello, Gonars, Palmanova, Ruda, San Vito al Torre, Santa Maria la Longa, Tapogliano, Terzo d'Aquileia, Trivignano Udinese, Villa Vicentina, Visco</t>
  </si>
  <si>
    <t>Aviano, Brugnera, Budoia, Caneva, Fontanafredda, Polcenigo, Sacile</t>
  </si>
  <si>
    <t>Azzano Decimo, Chions, Fiume Veneto Pasiano di Pord., Prata di Pord., Pravisdomini, Zoppola</t>
  </si>
  <si>
    <t>Cordenons, Porcia, Pordenone, Roveredo in Piano, San Quirino</t>
  </si>
  <si>
    <t>Arzene, Casarza della Delizia, Cordovado, Morsano al Tagl., San Martino al Tagl., San Vito al Tagl., Sesto al Reghena, Valvasone</t>
  </si>
  <si>
    <t>IV, V e VI circoscrizione del comune di Trieste</t>
  </si>
  <si>
    <t xml:space="preserve">Doberdò del Lago, Fogliano Redipuglia, Grado, Monfalcone, Ronchi dei Legionari, San Canzian d'Isonzo, San Pier d'Isonzo, Staranzano, Turriaco </t>
  </si>
  <si>
    <t>Distretto Duino-Aurisina</t>
  </si>
  <si>
    <t>Distretto Trieste Comune</t>
  </si>
  <si>
    <t>Distretto Muggia S. Dorligo della valle</t>
  </si>
  <si>
    <t>Distretto dell'Alto Isontino</t>
  </si>
  <si>
    <t>Distretto del Basso Isontino</t>
  </si>
  <si>
    <t>1.</t>
  </si>
  <si>
    <t>2.</t>
  </si>
  <si>
    <t>3.</t>
  </si>
  <si>
    <t>4.</t>
  </si>
  <si>
    <t>5.</t>
  </si>
  <si>
    <t>6.</t>
  </si>
  <si>
    <t>Distretto urbano</t>
  </si>
  <si>
    <t>Distretto Nord</t>
  </si>
  <si>
    <t>Distretto Sud</t>
  </si>
  <si>
    <t>Distretto Est</t>
  </si>
  <si>
    <t>Distretto Ovest</t>
  </si>
  <si>
    <t>Distretto di Latisana</t>
  </si>
  <si>
    <t>Distretto di Cervignano</t>
  </si>
  <si>
    <t>BASSA FRIULANA</t>
  </si>
  <si>
    <t>Distretto di Udine</t>
  </si>
  <si>
    <t>Distretto di Codroipo</t>
  </si>
  <si>
    <t>Distretto di Cividale</t>
  </si>
  <si>
    <t>Distretto di Tarcento</t>
  </si>
  <si>
    <t>Distretto di San Daniele del Fr.</t>
  </si>
  <si>
    <t>MEDIO FRIULI</t>
  </si>
  <si>
    <t>Distretto della Carnia</t>
  </si>
  <si>
    <t>Distretto Gemonese</t>
  </si>
  <si>
    <t>Andreis, Arba, Barcis, Castelnuovo del Fr., Cavasso Nuovo, Cimolais, Claut, Clauzetto, erto e Casso, Fanna, Frisanco, Maniago, Meduno, Montereale Valcellina, Pinzano al Tagl., San Giorgio della Richinvelda, Sequals, Spilimbergo, Tramonti di Sopra, Tramonti di Sotto, Travesio, Vajont, Vito d'Asio, Vivaro</t>
  </si>
  <si>
    <t>ISONTINA</t>
  </si>
  <si>
    <t>ALTO FRIULI</t>
  </si>
  <si>
    <t>Basiliano, Bertiolo, Camino al Tagl., Castions di Strada, Codroipo, Lestizza, Mereto di Tomba, Mortegliano, Sedegliano, Talmassons, Varmo</t>
  </si>
  <si>
    <t>Carlino, Latisana, Lignano Sabbiadoro, Marano Lagunare, Muzzana del Turgnano, Palazzolo dello Stella, Pocenia, Porpetto, Precenicco, Rivignano, Ronchis, San Giorgio di Nogaro, Teor, Torviscosa</t>
  </si>
  <si>
    <t>FRIULI OCCIDENT.</t>
  </si>
  <si>
    <t>AZIENDE PER I SERVIZI SANITARI E DISTRETTI</t>
  </si>
  <si>
    <t>Popolazione al 31.12.2005</t>
  </si>
  <si>
    <t>Superficie Kmq.</t>
  </si>
  <si>
    <t xml:space="preserve">           scrizioni del comune di Trieste è  stata  fornita  dal  Servizio Statistica del  Comune di Trieste e non </t>
  </si>
  <si>
    <t xml:space="preserve">           attribuili ad alcuna circoscrizione.</t>
  </si>
  <si>
    <t xml:space="preserve">           Anagrafi comunali, per la  popolazione residente, dati provvisori; la popolazione residente nelle circo-</t>
  </si>
  <si>
    <t>Tav. 2.2 - FVG POPOLAZIONE RESIDENTE E SUPERFICIE PER COMUNE AL 31 DICEMBRE 2005</t>
  </si>
  <si>
    <t>Codice</t>
  </si>
  <si>
    <t>Provincie e Comuni</t>
  </si>
  <si>
    <t>ISTAT</t>
  </si>
  <si>
    <t>totale</t>
  </si>
  <si>
    <t>Prov. di</t>
  </si>
  <si>
    <t>PORDENONE</t>
  </si>
  <si>
    <t>UDINE</t>
  </si>
  <si>
    <t>GORIZIA</t>
  </si>
  <si>
    <t>TRIESTE</t>
  </si>
  <si>
    <t>Regione</t>
  </si>
  <si>
    <t>FVG</t>
  </si>
  <si>
    <t>Andreis</t>
  </si>
  <si>
    <t>Arba</t>
  </si>
  <si>
    <t>Arzene</t>
  </si>
  <si>
    <t>Aviano</t>
  </si>
  <si>
    <t>Azzano Decimo</t>
  </si>
  <si>
    <t>Barcis</t>
  </si>
  <si>
    <t>Brugnera</t>
  </si>
  <si>
    <t>Budoia</t>
  </si>
  <si>
    <t>Caneva</t>
  </si>
  <si>
    <t>Casarsa della Delizia</t>
  </si>
  <si>
    <t>Castelnovo del Friuli</t>
  </si>
  <si>
    <t>Cavasso Nuovo</t>
  </si>
  <si>
    <t>Chions</t>
  </si>
  <si>
    <t>Cimolais</t>
  </si>
  <si>
    <t>Claut</t>
  </si>
  <si>
    <t>Clauzetto</t>
  </si>
  <si>
    <t>Cordenons</t>
  </si>
  <si>
    <t>Cordovado</t>
  </si>
  <si>
    <t>Erto e Casso</t>
  </si>
  <si>
    <t>Fanna</t>
  </si>
  <si>
    <t>Fiume Veneto</t>
  </si>
  <si>
    <t>Fontanafredda</t>
  </si>
  <si>
    <t>Frisanco</t>
  </si>
  <si>
    <t>Maniago</t>
  </si>
  <si>
    <t>Meduno</t>
  </si>
  <si>
    <t>Montereale Valcellina</t>
  </si>
  <si>
    <t>Morsano al Tagliamento</t>
  </si>
  <si>
    <t>Pasiano di Pordenone</t>
  </si>
  <si>
    <t>Pinzano al Tagliamento</t>
  </si>
  <si>
    <t>Polcenigo</t>
  </si>
  <si>
    <t>Porcia</t>
  </si>
  <si>
    <t>Pordenone</t>
  </si>
  <si>
    <t>Prata di Pordenone</t>
  </si>
  <si>
    <t>Pravisdomini</t>
  </si>
  <si>
    <t>Roveredo in Piano</t>
  </si>
  <si>
    <t>Sacile</t>
  </si>
  <si>
    <t>San Giorgio della Rich.</t>
  </si>
  <si>
    <t>San Martino al Tagliamento</t>
  </si>
  <si>
    <t>San Quirino</t>
  </si>
  <si>
    <t>San Vito al Tagliamento</t>
  </si>
  <si>
    <t>Sequals</t>
  </si>
  <si>
    <t>Sesto al Reghena</t>
  </si>
  <si>
    <t>Spilimbergo</t>
  </si>
  <si>
    <t>Tramonti di Sopra</t>
  </si>
  <si>
    <t>Tramonti di Sotto</t>
  </si>
  <si>
    <t>Travesio</t>
  </si>
  <si>
    <t>Valvasone</t>
  </si>
  <si>
    <t>Vito d'Asio</t>
  </si>
  <si>
    <t>Vivaro</t>
  </si>
  <si>
    <t>Zoppola</t>
  </si>
  <si>
    <t>Vajont</t>
  </si>
  <si>
    <t>Aiello del Friuli</t>
  </si>
  <si>
    <t>Amaro</t>
  </si>
  <si>
    <t>Ampezzo</t>
  </si>
  <si>
    <t>Aquileia</t>
  </si>
  <si>
    <t>Arta Terme</t>
  </si>
  <si>
    <t>Artegna</t>
  </si>
  <si>
    <t>Attimis</t>
  </si>
  <si>
    <t>Bagnaria Arsa</t>
  </si>
  <si>
    <t>Basiliano</t>
  </si>
  <si>
    <t>Bertiolo</t>
  </si>
  <si>
    <t>Bicinicco</t>
  </si>
  <si>
    <t>Bordano</t>
  </si>
  <si>
    <t>Buia</t>
  </si>
  <si>
    <t>Buttrio</t>
  </si>
  <si>
    <t>Camino al Tagliamento</t>
  </si>
  <si>
    <t>Campoformido</t>
  </si>
  <si>
    <t>Campolongo al Torre</t>
  </si>
  <si>
    <t>Carlino</t>
  </si>
  <si>
    <t>Cassacco</t>
  </si>
  <si>
    <t>Castions di Strada</t>
  </si>
  <si>
    <t>Cavazzo Carnico</t>
  </si>
  <si>
    <t>Cercivento</t>
  </si>
  <si>
    <t>Cervignano del Friuli</t>
  </si>
  <si>
    <t>Chiopris-Viscone</t>
  </si>
  <si>
    <t>Chiusaforte</t>
  </si>
  <si>
    <t>Cividale del Friuli</t>
  </si>
  <si>
    <t>Codroipo</t>
  </si>
  <si>
    <t>Colloredo di Monte Albano</t>
  </si>
  <si>
    <t>Comeglians</t>
  </si>
  <si>
    <t>Corno di Rosazzo</t>
  </si>
  <si>
    <t>Coseano</t>
  </si>
  <si>
    <t>Dignano</t>
  </si>
  <si>
    <t>Dogna</t>
  </si>
  <si>
    <t>Drenchia</t>
  </si>
  <si>
    <t>Enemonzo</t>
  </si>
  <si>
    <t>Faedis</t>
  </si>
  <si>
    <t>Fagagna</t>
  </si>
  <si>
    <t>Fiumicello</t>
  </si>
  <si>
    <t>Flaibano</t>
  </si>
  <si>
    <t>Forni Avoltri</t>
  </si>
  <si>
    <t>Forni di Sopra</t>
  </si>
  <si>
    <t>Forni di Sotto</t>
  </si>
  <si>
    <t>Gemona del Friuli</t>
  </si>
  <si>
    <t>Gonars</t>
  </si>
  <si>
    <t>Grimacco</t>
  </si>
  <si>
    <t>Latisana</t>
  </si>
  <si>
    <t>Lauco</t>
  </si>
  <si>
    <t>Lestizza</t>
  </si>
  <si>
    <t>Lignano Sabbiadoro</t>
  </si>
  <si>
    <t>Ligosullo</t>
  </si>
  <si>
    <t>Lusevera</t>
  </si>
  <si>
    <t>Magnano in Riviera</t>
  </si>
  <si>
    <t>Majano</t>
  </si>
  <si>
    <t>Malborghetto-Valbruna</t>
  </si>
  <si>
    <t>Manzano</t>
  </si>
  <si>
    <t>Marano Lagunare</t>
  </si>
  <si>
    <t>Martignacco</t>
  </si>
  <si>
    <t>Mereto di Tomba</t>
  </si>
  <si>
    <t>Moggio Udinese</t>
  </si>
  <si>
    <t>Moimacco</t>
  </si>
  <si>
    <t>Montenars</t>
  </si>
  <si>
    <t>Mortegliano</t>
  </si>
  <si>
    <t>Moruzzo</t>
  </si>
  <si>
    <t>Muzzana del Turgnano</t>
  </si>
  <si>
    <t>Nimis</t>
  </si>
  <si>
    <t>Osoppo</t>
  </si>
  <si>
    <t>Ovaro</t>
  </si>
  <si>
    <t>Pagnacco</t>
  </si>
  <si>
    <t>Palazzolo dello Stella</t>
  </si>
  <si>
    <t>Palmanova</t>
  </si>
  <si>
    <t>Paluzza</t>
  </si>
  <si>
    <t>Pasian di Prato</t>
  </si>
  <si>
    <t>Paularo</t>
  </si>
  <si>
    <t>Pavia di Udine</t>
  </si>
  <si>
    <t>Pocenia</t>
  </si>
  <si>
    <t xml:space="preserve">Pontebba </t>
  </si>
  <si>
    <t>Porpetto</t>
  </si>
  <si>
    <t>Povoletto</t>
  </si>
  <si>
    <t>Pozzuolo del Friuli</t>
  </si>
  <si>
    <t>Pradamano</t>
  </si>
  <si>
    <t>Prato Carnico</t>
  </si>
  <si>
    <t>Precenicco</t>
  </si>
  <si>
    <t>Premariacco</t>
  </si>
  <si>
    <t>Preone</t>
  </si>
  <si>
    <t>Prepotto</t>
  </si>
  <si>
    <t>Pulfero</t>
  </si>
  <si>
    <t>Ragogna</t>
  </si>
  <si>
    <t>Ravascletto</t>
  </si>
  <si>
    <t>Raveo</t>
  </si>
  <si>
    <t>Reana del Roiale</t>
  </si>
  <si>
    <t>Remanzacco</t>
  </si>
  <si>
    <t>Resia</t>
  </si>
  <si>
    <t>Resiutta</t>
  </si>
  <si>
    <t>Rigolato</t>
  </si>
  <si>
    <t>Rive d'Arcano</t>
  </si>
  <si>
    <t>Rivignano</t>
  </si>
  <si>
    <t>Ronchis</t>
  </si>
  <si>
    <t>Ruda</t>
  </si>
  <si>
    <t>San Daniele del Friuli</t>
  </si>
  <si>
    <t>San Giorgio di Nogaro</t>
  </si>
  <si>
    <t>San Giovanni al Natis.</t>
  </si>
  <si>
    <t>San Leonardo</t>
  </si>
  <si>
    <t>San Pietro al Natisone</t>
  </si>
  <si>
    <t>Santa Maria la Longa</t>
  </si>
  <si>
    <t>San Vito al Torre</t>
  </si>
  <si>
    <t>San Vito di Fagagna</t>
  </si>
  <si>
    <t>Sauris</t>
  </si>
  <si>
    <t>Savogna</t>
  </si>
  <si>
    <t>Sedegliano</t>
  </si>
  <si>
    <t>Socchieve</t>
  </si>
  <si>
    <t>Stregna</t>
  </si>
  <si>
    <t>Sutrio</t>
  </si>
  <si>
    <t>Taipana</t>
  </si>
  <si>
    <t>Talmassons</t>
  </si>
  <si>
    <t>Tapogliano</t>
  </si>
  <si>
    <t>Tarcento</t>
  </si>
  <si>
    <t>Tarvisio</t>
  </si>
  <si>
    <t>Tavagnacco</t>
  </si>
  <si>
    <t>Teor</t>
  </si>
  <si>
    <t>Terzo d'Aquileia</t>
  </si>
  <si>
    <t>Tolmezzo</t>
  </si>
  <si>
    <t>Torreano</t>
  </si>
  <si>
    <t>Torviscosa</t>
  </si>
  <si>
    <t>Trasaghis</t>
  </si>
  <si>
    <t>Treppo Carnico</t>
  </si>
  <si>
    <t>Treppo Grande</t>
  </si>
  <si>
    <t>Tricesimo</t>
  </si>
  <si>
    <t>Trivignano Udinese</t>
  </si>
  <si>
    <t>Udine</t>
  </si>
  <si>
    <t>Varmo</t>
  </si>
  <si>
    <t>Venzone</t>
  </si>
  <si>
    <t>Verzegnis</t>
  </si>
  <si>
    <t>Villa Santina</t>
  </si>
  <si>
    <t>Villa Vicentina</t>
  </si>
  <si>
    <t>Visco</t>
  </si>
  <si>
    <t>Zuglio</t>
  </si>
  <si>
    <t>Forgaria nel Friuli</t>
  </si>
  <si>
    <t>Capriva del Friuli</t>
  </si>
  <si>
    <t>Cormons</t>
  </si>
  <si>
    <t>Doberdò del Lago</t>
  </si>
  <si>
    <t>Dolegna del Collio</t>
  </si>
  <si>
    <t>Farra d'Isonzo</t>
  </si>
  <si>
    <t>Fogliano Redipuglia</t>
  </si>
  <si>
    <t>Gorizia</t>
  </si>
  <si>
    <t>Gradisca d'Isonzo</t>
  </si>
  <si>
    <t>Grado</t>
  </si>
  <si>
    <t>Mariano del Friuli</t>
  </si>
  <si>
    <t>Medea</t>
  </si>
  <si>
    <t>Monfalcone</t>
  </si>
  <si>
    <t>Moraro</t>
  </si>
  <si>
    <t>Mossa</t>
  </si>
  <si>
    <t>Romans d'Isonzo</t>
  </si>
  <si>
    <t>Ronchi dei Legionari</t>
  </si>
  <si>
    <t>Sagrado</t>
  </si>
  <si>
    <t>San Canzian d'Isonzo</t>
  </si>
  <si>
    <t>San Floriano del Collio</t>
  </si>
  <si>
    <t>San Lorenzo Isontino</t>
  </si>
  <si>
    <t>San Pier d'Isonzo</t>
  </si>
  <si>
    <t>Savogna d'Isonzo</t>
  </si>
  <si>
    <t>Staranzano</t>
  </si>
  <si>
    <t>Turriaco</t>
  </si>
  <si>
    <t>Villesse</t>
  </si>
  <si>
    <t>Duino-Aurisina</t>
  </si>
  <si>
    <t>Monrupino</t>
  </si>
  <si>
    <t>Muggia</t>
  </si>
  <si>
    <t>San Dorligo della Valle</t>
  </si>
  <si>
    <t>Sgonico</t>
  </si>
  <si>
    <t>Trieste</t>
  </si>
  <si>
    <t>ASS</t>
  </si>
  <si>
    <t>Distretti</t>
  </si>
  <si>
    <t>I circ.</t>
  </si>
  <si>
    <t>II circ.</t>
  </si>
  <si>
    <t>III circ.</t>
  </si>
  <si>
    <t>IV circ.</t>
  </si>
  <si>
    <t>V circ.</t>
  </si>
  <si>
    <t>VI circ.</t>
  </si>
  <si>
    <t>VII circ.</t>
  </si>
  <si>
    <t>distr. 6</t>
  </si>
  <si>
    <t>distr. 7</t>
  </si>
  <si>
    <t>distr. 8</t>
  </si>
  <si>
    <t>distr. 9</t>
  </si>
  <si>
    <t>distr. 10</t>
  </si>
  <si>
    <t>distr. 11</t>
  </si>
  <si>
    <t>distr. 12</t>
  </si>
  <si>
    <t>distr. 13</t>
  </si>
  <si>
    <t>distr. 14</t>
  </si>
  <si>
    <t>distr. 4</t>
  </si>
  <si>
    <t>distr. 5</t>
  </si>
  <si>
    <t>distr. 1</t>
  </si>
  <si>
    <t>distr. 2</t>
  </si>
  <si>
    <t>distr. 3</t>
  </si>
  <si>
    <t>distr. 15</t>
  </si>
  <si>
    <t>distr. 16</t>
  </si>
  <si>
    <t>distr. 17</t>
  </si>
  <si>
    <t>distr. 18</t>
  </si>
  <si>
    <t>distr. 19</t>
  </si>
  <si>
    <t xml:space="preserve">           corrisponde al totale della popolazione del comune determinata dall'ISTAT perchè 557 unità non sono </t>
  </si>
  <si>
    <t>Tav. 13.3 - FVG COMUNI COMPRESI NELLE AZIENDE PER I  SERVIZI SANITARI PER AMBITI TERRITORIALI DEI DISTRETTI SOCIO-SANITARI</t>
  </si>
  <si>
    <t>Tav. 13.3 segue - FVG COMUNI COMPRESI NELLE AZIENDE PER I  SERVIZI SANITARI PER AMBITI TERRITORIALI DEI DISTRETTI SOCIO-SANITARI</t>
  </si>
  <si>
    <t>TRIESTINA(*)</t>
  </si>
  <si>
    <t>Nota: (*) Solo nell'ASS 1 Triestina gli ambti territoriali per gli interventi sociali non coincidono con i distretti sanitari. Si riportano perciò entrambe le suddivisioni.</t>
  </si>
</sst>
</file>

<file path=xl/styles.xml><?xml version="1.0" encoding="utf-8"?>
<styleSheet xmlns="http://schemas.openxmlformats.org/spreadsheetml/2006/main">
  <numFmts count="2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0_)"/>
    <numFmt numFmtId="175" formatCode="General_)"/>
    <numFmt numFmtId="176" formatCode="#,##0.0"/>
    <numFmt numFmtId="177" formatCode="_-* #,##0_-;\-* #,##0_-;_-* &quot;-&quot;??_-;_-@_-"/>
    <numFmt numFmtId="178" formatCode="#,##0.0_ ;\-#,##0.0\ "/>
    <numFmt numFmtId="179" formatCode="_-* #,##0.0_ \ \ ;\-* #,##0.0_ \ \ ;_-* &quot;-&quot;_ \ \ ;_-@_ \ \ \ "/>
    <numFmt numFmtId="180" formatCode="0.00_)"/>
    <numFmt numFmtId="181" formatCode="_-* #,##0.0_-;\-* #,##0.0_-;_-* &quot;-&quot;??_-;_-@_-"/>
    <numFmt numFmtId="182" formatCode="0.0"/>
  </numFmts>
  <fonts count="9">
    <font>
      <sz val="10"/>
      <name val="Arial"/>
      <family val="0"/>
    </font>
    <font>
      <b/>
      <sz val="9"/>
      <color indexed="12"/>
      <name val="Arial Narrow"/>
      <family val="2"/>
    </font>
    <font>
      <sz val="9"/>
      <name val="Arial Narrow"/>
      <family val="2"/>
    </font>
    <font>
      <b/>
      <sz val="9"/>
      <name val="Arial Narrow"/>
      <family val="2"/>
    </font>
    <font>
      <sz val="8"/>
      <color indexed="12"/>
      <name val="Arial Narrow"/>
      <family val="2"/>
    </font>
    <font>
      <u val="single"/>
      <sz val="10"/>
      <color indexed="12"/>
      <name val="Arial"/>
      <family val="0"/>
    </font>
    <font>
      <u val="single"/>
      <sz val="10"/>
      <color indexed="36"/>
      <name val="Arial"/>
      <family val="0"/>
    </font>
    <font>
      <b/>
      <sz val="10"/>
      <name val="Arial"/>
      <family val="0"/>
    </font>
    <font>
      <sz val="8"/>
      <name val="Arial Narrow"/>
      <family val="2"/>
    </font>
  </fonts>
  <fills count="2">
    <fill>
      <patternFill/>
    </fill>
    <fill>
      <patternFill patternType="gray125"/>
    </fill>
  </fills>
  <borders count="6">
    <border>
      <left/>
      <right/>
      <top/>
      <bottom/>
      <diagonal/>
    </border>
    <border>
      <left>
        <color indexed="63"/>
      </left>
      <right>
        <color indexed="63"/>
      </right>
      <top style="medium">
        <color indexed="12"/>
      </top>
      <bottom style="thin"/>
    </border>
    <border>
      <left>
        <color indexed="63"/>
      </left>
      <right>
        <color indexed="63"/>
      </right>
      <top>
        <color indexed="63"/>
      </top>
      <bottom style="thin"/>
    </border>
    <border>
      <left>
        <color indexed="63"/>
      </left>
      <right>
        <color indexed="63"/>
      </right>
      <top>
        <color indexed="63"/>
      </top>
      <bottom style="medium">
        <color indexed="12"/>
      </bottom>
    </border>
    <border>
      <left>
        <color indexed="63"/>
      </left>
      <right>
        <color indexed="63"/>
      </right>
      <top>
        <color indexed="63"/>
      </top>
      <bottom style="thick">
        <color indexed="12"/>
      </bottom>
    </border>
    <border>
      <left>
        <color indexed="63"/>
      </left>
      <right>
        <color indexed="63"/>
      </right>
      <top style="medium">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justify" vertical="top" wrapText="1"/>
    </xf>
    <xf numFmtId="20" fontId="2" fillId="0" borderId="0" xfId="0" applyNumberFormat="1" applyFont="1" applyAlignment="1" quotePrefix="1">
      <alignment vertical="top" wrapText="1"/>
    </xf>
    <xf numFmtId="0" fontId="2" fillId="0" borderId="0" xfId="0" applyNumberFormat="1" applyFont="1" applyAlignment="1" quotePrefix="1">
      <alignment vertical="top" wrapText="1"/>
    </xf>
    <xf numFmtId="0" fontId="2" fillId="0" borderId="0" xfId="0" applyFont="1" applyAlignment="1" quotePrefix="1">
      <alignment vertical="top" wrapText="1"/>
    </xf>
    <xf numFmtId="0" fontId="2" fillId="0" borderId="1" xfId="0" applyFont="1" applyBorder="1" applyAlignment="1">
      <alignment horizontal="center" vertical="center" wrapText="1"/>
    </xf>
    <xf numFmtId="0" fontId="3" fillId="0" borderId="2" xfId="0" applyFont="1" applyBorder="1" applyAlignment="1">
      <alignment vertical="top" wrapText="1"/>
    </xf>
    <xf numFmtId="0" fontId="3" fillId="0" borderId="2" xfId="0" applyFont="1" applyBorder="1" applyAlignment="1">
      <alignment horizontal="right" vertical="top" wrapText="1"/>
    </xf>
    <xf numFmtId="0" fontId="3" fillId="0" borderId="2" xfId="0" applyFont="1" applyBorder="1" applyAlignment="1">
      <alignment horizontal="justify" vertical="top" wrapText="1"/>
    </xf>
    <xf numFmtId="0" fontId="3" fillId="0" borderId="2" xfId="0" applyFont="1" applyBorder="1" applyAlignment="1">
      <alignment/>
    </xf>
    <xf numFmtId="3" fontId="3" fillId="0" borderId="2" xfId="0" applyNumberFormat="1" applyFont="1" applyBorder="1" applyAlignment="1">
      <alignment/>
    </xf>
    <xf numFmtId="4" fontId="3" fillId="0" borderId="2" xfId="0" applyNumberFormat="1" applyFont="1" applyBorder="1" applyAlignment="1">
      <alignment/>
    </xf>
    <xf numFmtId="0" fontId="3" fillId="0" borderId="3" xfId="0" applyFont="1" applyBorder="1" applyAlignment="1">
      <alignment vertical="top" wrapText="1"/>
    </xf>
    <xf numFmtId="0" fontId="3" fillId="0" borderId="3" xfId="0" applyFont="1" applyBorder="1" applyAlignment="1">
      <alignment horizontal="right" vertical="top" wrapText="1"/>
    </xf>
    <xf numFmtId="0" fontId="3" fillId="0" borderId="3" xfId="0" applyFont="1" applyBorder="1" applyAlignment="1">
      <alignment horizontal="justify" vertical="top" wrapText="1"/>
    </xf>
    <xf numFmtId="4" fontId="3" fillId="0" borderId="3" xfId="0" applyNumberFormat="1" applyFont="1" applyBorder="1" applyAlignment="1">
      <alignment/>
    </xf>
    <xf numFmtId="3" fontId="3" fillId="0" borderId="3" xfId="0" applyNumberFormat="1" applyFont="1" applyBorder="1" applyAlignment="1">
      <alignment/>
    </xf>
    <xf numFmtId="0" fontId="3" fillId="0" borderId="0" xfId="0" applyFont="1" applyAlignment="1" quotePrefix="1">
      <alignment vertical="center" wrapText="1"/>
    </xf>
    <xf numFmtId="0" fontId="3" fillId="0" borderId="0" xfId="0" applyFont="1" applyAlignment="1">
      <alignment vertical="center" wrapText="1"/>
    </xf>
    <xf numFmtId="0" fontId="3" fillId="0" borderId="0" xfId="0" applyFont="1" applyAlignment="1">
      <alignment horizontal="justify" vertical="center" wrapText="1"/>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4" fontId="3" fillId="0" borderId="0" xfId="0" applyNumberFormat="1" applyFont="1" applyAlignment="1">
      <alignment vertical="center"/>
    </xf>
    <xf numFmtId="0" fontId="2" fillId="0" borderId="0" xfId="0" applyFont="1" applyAlignment="1">
      <alignment horizontal="justify" vertical="center" wrapText="1"/>
    </xf>
    <xf numFmtId="0" fontId="2" fillId="0" borderId="0" xfId="0" applyFont="1" applyAlignment="1">
      <alignment vertical="center"/>
    </xf>
    <xf numFmtId="20" fontId="3" fillId="0" borderId="0" xfId="0" applyNumberFormat="1" applyFont="1" applyAlignment="1" quotePrefix="1">
      <alignmen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right"/>
    </xf>
    <xf numFmtId="0" fontId="2" fillId="0" borderId="0" xfId="0" applyFont="1" applyFill="1" applyBorder="1" applyAlignment="1">
      <alignment/>
    </xf>
    <xf numFmtId="0" fontId="2" fillId="0" borderId="0" xfId="0" applyFont="1" applyBorder="1" applyAlignment="1">
      <alignment/>
    </xf>
    <xf numFmtId="0" fontId="2" fillId="0" borderId="2" xfId="0" applyFont="1" applyFill="1" applyBorder="1" applyAlignment="1">
      <alignment horizontal="center"/>
    </xf>
    <xf numFmtId="0" fontId="0" fillId="0" borderId="2" xfId="0" applyBorder="1" applyAlignment="1">
      <alignment horizontal="left"/>
    </xf>
    <xf numFmtId="0" fontId="2" fillId="0" borderId="2" xfId="0" applyFont="1" applyFill="1" applyBorder="1" applyAlignment="1">
      <alignment horizontal="right"/>
    </xf>
    <xf numFmtId="0" fontId="3" fillId="0" borderId="0" xfId="0" applyFont="1" applyFill="1" applyAlignment="1">
      <alignment/>
    </xf>
    <xf numFmtId="0" fontId="3" fillId="0" borderId="0" xfId="0" applyFont="1" applyFill="1" applyBorder="1" applyAlignment="1">
      <alignment horizontal="left"/>
    </xf>
    <xf numFmtId="3" fontId="3" fillId="0" borderId="0" xfId="0" applyNumberFormat="1" applyFont="1" applyFill="1" applyAlignment="1">
      <alignment horizontal="right"/>
    </xf>
    <xf numFmtId="0" fontId="2" fillId="0" borderId="0" xfId="0" applyFont="1" applyAlignment="1">
      <alignment/>
    </xf>
    <xf numFmtId="3" fontId="3" fillId="0" borderId="0" xfId="0" applyNumberFormat="1" applyFont="1" applyFill="1" applyBorder="1" applyAlignment="1">
      <alignment horizontal="right"/>
    </xf>
    <xf numFmtId="0" fontId="3" fillId="0" borderId="0" xfId="0" applyFont="1" applyFill="1" applyBorder="1" applyAlignment="1">
      <alignment horizontal="left" vertical="center"/>
    </xf>
    <xf numFmtId="3" fontId="3" fillId="0" borderId="0" xfId="0" applyNumberFormat="1" applyFont="1" applyAlignment="1">
      <alignment horizontal="right"/>
    </xf>
    <xf numFmtId="0" fontId="2" fillId="0" borderId="0" xfId="0" applyFont="1" applyFill="1" applyAlignment="1">
      <alignment/>
    </xf>
    <xf numFmtId="177" fontId="3" fillId="0" borderId="0" xfId="17" applyNumberFormat="1" applyFont="1" applyFill="1" applyAlignment="1">
      <alignment horizontal="right"/>
    </xf>
    <xf numFmtId="177" fontId="2" fillId="0" borderId="0" xfId="17" applyNumberFormat="1" applyFont="1" applyFill="1" applyAlignment="1">
      <alignment horizontal="right"/>
    </xf>
    <xf numFmtId="0" fontId="3" fillId="0" borderId="0" xfId="0" applyFont="1" applyAlignment="1">
      <alignment/>
    </xf>
    <xf numFmtId="177" fontId="3" fillId="0" borderId="0" xfId="17" applyNumberFormat="1" applyFont="1" applyAlignment="1">
      <alignment horizontal="right"/>
    </xf>
    <xf numFmtId="0" fontId="2" fillId="0" borderId="0" xfId="0" applyFont="1" applyFill="1" applyBorder="1" applyAlignment="1">
      <alignment vertical="top"/>
    </xf>
    <xf numFmtId="0" fontId="2" fillId="0" borderId="0" xfId="0" applyFont="1" applyAlignment="1">
      <alignment vertical="top"/>
    </xf>
    <xf numFmtId="0" fontId="2" fillId="0" borderId="0" xfId="0" applyFont="1" applyFill="1" applyBorder="1" applyAlignment="1">
      <alignment/>
    </xf>
    <xf numFmtId="177" fontId="3" fillId="0" borderId="0" xfId="17" applyNumberFormat="1" applyFont="1" applyFill="1" applyBorder="1" applyAlignment="1">
      <alignment horizontal="right"/>
    </xf>
    <xf numFmtId="0" fontId="2" fillId="0" borderId="4" xfId="0" applyFont="1" applyFill="1" applyBorder="1" applyAlignment="1">
      <alignment/>
    </xf>
    <xf numFmtId="0" fontId="2" fillId="0" borderId="4" xfId="0" applyFont="1" applyBorder="1" applyAlignment="1">
      <alignment/>
    </xf>
    <xf numFmtId="177" fontId="3" fillId="0" borderId="4" xfId="17" applyNumberFormat="1" applyFont="1" applyFill="1" applyBorder="1" applyAlignment="1">
      <alignment horizontal="right"/>
    </xf>
    <xf numFmtId="177" fontId="3" fillId="0" borderId="4" xfId="17" applyNumberFormat="1" applyFont="1" applyBorder="1" applyAlignment="1">
      <alignment horizontal="right"/>
    </xf>
    <xf numFmtId="0" fontId="2" fillId="0" borderId="0" xfId="0" applyFont="1" applyBorder="1" applyAlignment="1">
      <alignment vertical="top"/>
    </xf>
    <xf numFmtId="0" fontId="2" fillId="0" borderId="4" xfId="0" applyFont="1" applyFill="1" applyBorder="1" applyAlignment="1">
      <alignment/>
    </xf>
    <xf numFmtId="0" fontId="2" fillId="0" borderId="0" xfId="0" applyFont="1" applyFill="1" applyBorder="1" applyAlignment="1">
      <alignment horizontal="left"/>
    </xf>
    <xf numFmtId="3" fontId="3" fillId="0" borderId="0" xfId="0" applyNumberFormat="1" applyFont="1" applyBorder="1" applyAlignment="1">
      <alignment horizontal="right"/>
    </xf>
    <xf numFmtId="3" fontId="2" fillId="0" borderId="0" xfId="0" applyNumberFormat="1" applyFont="1" applyBorder="1" applyAlignment="1">
      <alignment horizontal="right"/>
    </xf>
    <xf numFmtId="0" fontId="2" fillId="0" borderId="4" xfId="0" applyFont="1" applyFill="1" applyBorder="1" applyAlignment="1">
      <alignment horizontal="left"/>
    </xf>
    <xf numFmtId="3" fontId="3" fillId="0" borderId="4" xfId="0" applyNumberFormat="1" applyFont="1" applyFill="1" applyBorder="1" applyAlignment="1">
      <alignment horizontal="right"/>
    </xf>
    <xf numFmtId="0" fontId="2" fillId="0" borderId="4" xfId="0" applyFont="1" applyFill="1" applyBorder="1" applyAlignment="1">
      <alignment vertical="top"/>
    </xf>
    <xf numFmtId="0" fontId="2" fillId="0" borderId="4" xfId="0" applyFont="1" applyBorder="1" applyAlignment="1">
      <alignment vertical="top"/>
    </xf>
    <xf numFmtId="41" fontId="2" fillId="0" borderId="0" xfId="18" applyNumberFormat="1" applyFont="1" applyAlignment="1">
      <alignment/>
    </xf>
    <xf numFmtId="41" fontId="2" fillId="0" borderId="0" xfId="18" applyNumberFormat="1" applyFont="1" applyAlignment="1">
      <alignment horizontal="right"/>
    </xf>
    <xf numFmtId="0" fontId="2" fillId="0" borderId="0" xfId="0" applyFont="1" applyAlignment="1">
      <alignment horizontal="right"/>
    </xf>
    <xf numFmtId="0" fontId="2" fillId="0" borderId="0" xfId="0" applyFont="1" applyFill="1" applyBorder="1" applyAlignment="1">
      <alignment horizontal="right" vertical="center"/>
    </xf>
    <xf numFmtId="0" fontId="0" fillId="0" borderId="2" xfId="0"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right" vertical="center"/>
    </xf>
    <xf numFmtId="0" fontId="3" fillId="0" borderId="0" xfId="0" applyFont="1" applyAlignment="1">
      <alignment horizontal="right"/>
    </xf>
    <xf numFmtId="0" fontId="2" fillId="0" borderId="0" xfId="0" applyFont="1" applyBorder="1" applyAlignment="1">
      <alignment horizontal="right"/>
    </xf>
    <xf numFmtId="0" fontId="2" fillId="0" borderId="4" xfId="0" applyFont="1" applyBorder="1" applyAlignment="1">
      <alignment horizontal="right"/>
    </xf>
    <xf numFmtId="0" fontId="2" fillId="0" borderId="0" xfId="0" applyFont="1" applyBorder="1" applyAlignment="1">
      <alignment horizontal="right" vertical="top"/>
    </xf>
    <xf numFmtId="0" fontId="2" fillId="0" borderId="4" xfId="0" applyFont="1" applyFill="1" applyBorder="1" applyAlignment="1">
      <alignment horizontal="right"/>
    </xf>
    <xf numFmtId="177" fontId="2" fillId="0" borderId="0" xfId="17" applyNumberFormat="1" applyFont="1" applyBorder="1" applyAlignment="1">
      <alignment horizontal="right"/>
    </xf>
    <xf numFmtId="43" fontId="3" fillId="0" borderId="0" xfId="17" applyFont="1" applyAlignment="1">
      <alignment vertical="center"/>
    </xf>
    <xf numFmtId="177" fontId="3" fillId="0" borderId="0" xfId="17" applyNumberFormat="1" applyFont="1" applyAlignment="1">
      <alignment vertical="center"/>
    </xf>
    <xf numFmtId="0" fontId="4" fillId="0" borderId="0" xfId="0" applyFont="1" applyAlignment="1">
      <alignment horizontal="left"/>
    </xf>
    <xf numFmtId="0" fontId="4" fillId="0" borderId="0" xfId="0" applyFont="1" applyBorder="1" applyAlignment="1">
      <alignment/>
    </xf>
    <xf numFmtId="0" fontId="4" fillId="0" borderId="0" xfId="0" applyFont="1" applyAlignment="1">
      <alignment/>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Alignment="1">
      <alignment horizontal="justify" vertical="top" wrapText="1"/>
    </xf>
    <xf numFmtId="0" fontId="1" fillId="0" borderId="3" xfId="0" applyFont="1" applyBorder="1" applyAlignment="1">
      <alignment vertical="top" wrapText="1"/>
    </xf>
    <xf numFmtId="0" fontId="2" fillId="0" borderId="1" xfId="0" applyFont="1" applyBorder="1" applyAlignment="1">
      <alignment horizontal="center" vertical="center" wrapText="1"/>
    </xf>
    <xf numFmtId="0" fontId="1" fillId="0" borderId="4" xfId="0" applyFont="1" applyBorder="1" applyAlignment="1">
      <alignment vertical="top" wrapText="1"/>
    </xf>
    <xf numFmtId="0" fontId="0" fillId="0" borderId="4" xfId="0" applyBorder="1" applyAlignment="1">
      <alignment vertical="top" wrapText="1"/>
    </xf>
    <xf numFmtId="0" fontId="2" fillId="0" borderId="0" xfId="0" applyFont="1" applyFill="1" applyBorder="1" applyAlignment="1">
      <alignment horizontal="left" vertical="center"/>
    </xf>
    <xf numFmtId="0" fontId="0" fillId="0" borderId="2" xfId="0" applyBorder="1" applyAlignment="1">
      <alignment horizontal="lef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3"/>
  <sheetViews>
    <sheetView tabSelected="1" workbookViewId="0" topLeftCell="A31">
      <selection activeCell="A37" sqref="A37:E38"/>
    </sheetView>
  </sheetViews>
  <sheetFormatPr defaultColWidth="9.140625" defaultRowHeight="12.75"/>
  <cols>
    <col min="1" max="1" width="1.8515625" style="0" customWidth="1"/>
    <col min="2" max="2" width="14.00390625" style="2" customWidth="1"/>
    <col min="3" max="3" width="28.140625" style="3" customWidth="1"/>
    <col min="4" max="5" width="10.8515625" style="0" customWidth="1"/>
  </cols>
  <sheetData>
    <row r="1" spans="1:5" ht="28.5" customHeight="1" thickBot="1">
      <c r="A1" s="88" t="s">
        <v>316</v>
      </c>
      <c r="B1" s="88"/>
      <c r="C1" s="88"/>
      <c r="D1" s="88"/>
      <c r="E1" s="88"/>
    </row>
    <row r="2" spans="1:5" ht="30" customHeight="1">
      <c r="A2" s="89" t="s">
        <v>50</v>
      </c>
      <c r="B2" s="89"/>
      <c r="C2" s="89"/>
      <c r="D2" s="7" t="s">
        <v>52</v>
      </c>
      <c r="E2" s="7" t="s">
        <v>51</v>
      </c>
    </row>
    <row r="3" spans="1:5" s="23" customFormat="1" ht="27">
      <c r="A3" s="28" t="s">
        <v>22</v>
      </c>
      <c r="B3" s="20" t="s">
        <v>318</v>
      </c>
      <c r="C3" s="26"/>
      <c r="D3" s="80">
        <v>211.71</v>
      </c>
      <c r="E3" s="81">
        <f>+'Pop comuni'!H230+'Pop comuni'!H231+'Pop comuni'!H232</f>
        <v>239775</v>
      </c>
    </row>
    <row r="4" spans="1:5" ht="27">
      <c r="A4" s="4" t="s">
        <v>22</v>
      </c>
      <c r="B4" s="1" t="s">
        <v>17</v>
      </c>
      <c r="C4" s="87" t="s">
        <v>1</v>
      </c>
      <c r="D4" s="87"/>
      <c r="E4" s="87"/>
    </row>
    <row r="5" spans="1:5" ht="27">
      <c r="A5" s="4" t="s">
        <v>23</v>
      </c>
      <c r="B5" s="1" t="s">
        <v>18</v>
      </c>
      <c r="C5" s="87" t="s">
        <v>15</v>
      </c>
      <c r="D5" s="87"/>
      <c r="E5" s="87"/>
    </row>
    <row r="6" spans="1:5" ht="28.5" customHeight="1">
      <c r="A6" s="5" t="s">
        <v>24</v>
      </c>
      <c r="B6" s="1" t="s">
        <v>19</v>
      </c>
      <c r="C6" s="87" t="s">
        <v>2</v>
      </c>
      <c r="D6" s="87"/>
      <c r="E6" s="87"/>
    </row>
    <row r="7" spans="1:5" ht="13.5" customHeight="1">
      <c r="A7" s="8"/>
      <c r="B7" s="9"/>
      <c r="C7" s="10"/>
      <c r="D7" s="11"/>
      <c r="E7" s="12"/>
    </row>
    <row r="8" spans="1:5" s="23" customFormat="1" ht="27">
      <c r="A8" s="19" t="s">
        <v>23</v>
      </c>
      <c r="B8" s="20" t="s">
        <v>45</v>
      </c>
      <c r="C8" s="26"/>
      <c r="D8" s="80">
        <v>466.02</v>
      </c>
      <c r="E8" s="81">
        <f>+'Pop comuni'!H203+'Pop comuni'!H204</f>
        <v>141088</v>
      </c>
    </row>
    <row r="9" spans="1:5" ht="56.25" customHeight="1">
      <c r="A9" s="6" t="s">
        <v>22</v>
      </c>
      <c r="B9" s="1" t="s">
        <v>20</v>
      </c>
      <c r="C9" s="87" t="s">
        <v>3</v>
      </c>
      <c r="D9" s="87"/>
      <c r="E9" s="87"/>
    </row>
    <row r="10" spans="1:5" ht="27">
      <c r="A10" s="6" t="s">
        <v>23</v>
      </c>
      <c r="B10" s="1" t="s">
        <v>21</v>
      </c>
      <c r="C10" s="87" t="s">
        <v>16</v>
      </c>
      <c r="D10" s="87"/>
      <c r="E10" s="87"/>
    </row>
    <row r="11" spans="1:5" ht="13.5">
      <c r="A11" s="8"/>
      <c r="B11" s="9"/>
      <c r="C11" s="10"/>
      <c r="D11" s="11"/>
      <c r="E11" s="12"/>
    </row>
    <row r="12" spans="1:5" s="24" customFormat="1" ht="27">
      <c r="A12" s="19" t="s">
        <v>24</v>
      </c>
      <c r="B12" s="20" t="s">
        <v>46</v>
      </c>
      <c r="C12" s="21"/>
      <c r="D12" s="80">
        <v>2355.51</v>
      </c>
      <c r="E12" s="81">
        <f>+'Pop comuni'!H64+'Pop comuni'!H65</f>
        <v>75243</v>
      </c>
    </row>
    <row r="13" spans="1:5" ht="42.75" customHeight="1">
      <c r="A13" s="6" t="s">
        <v>22</v>
      </c>
      <c r="B13" s="1" t="s">
        <v>43</v>
      </c>
      <c r="C13" s="87" t="s">
        <v>4</v>
      </c>
      <c r="D13" s="87"/>
      <c r="E13" s="87"/>
    </row>
    <row r="14" spans="1:5" ht="55.5" customHeight="1">
      <c r="A14" s="6" t="s">
        <v>23</v>
      </c>
      <c r="B14" s="1" t="s">
        <v>42</v>
      </c>
      <c r="C14" s="87" t="s">
        <v>5</v>
      </c>
      <c r="D14" s="87"/>
      <c r="E14" s="87"/>
    </row>
    <row r="15" spans="1:5" ht="13.5">
      <c r="A15" s="8"/>
      <c r="B15" s="9"/>
      <c r="C15" s="10"/>
      <c r="D15" s="13"/>
      <c r="E15" s="12"/>
    </row>
    <row r="16" spans="1:5" s="23" customFormat="1" ht="27">
      <c r="A16" s="19" t="s">
        <v>25</v>
      </c>
      <c r="B16" s="20" t="s">
        <v>41</v>
      </c>
      <c r="C16" s="21"/>
      <c r="D16" s="80">
        <v>1806.72</v>
      </c>
      <c r="E16" s="81">
        <f>+'Pop comuni'!H66+'Pop comuni'!H67+'Pop comuni'!H68+'Pop comuni'!H69+'Pop comuni'!H70</f>
        <v>345053</v>
      </c>
    </row>
    <row r="17" spans="1:5" ht="44.25" customHeight="1">
      <c r="A17" s="6" t="s">
        <v>22</v>
      </c>
      <c r="B17" s="1" t="s">
        <v>40</v>
      </c>
      <c r="C17" s="87" t="s">
        <v>6</v>
      </c>
      <c r="D17" s="87"/>
      <c r="E17" s="87"/>
    </row>
    <row r="18" spans="1:5" ht="27">
      <c r="A18" s="6" t="s">
        <v>23</v>
      </c>
      <c r="B18" s="1" t="s">
        <v>39</v>
      </c>
      <c r="C18" s="87" t="s">
        <v>7</v>
      </c>
      <c r="D18" s="87"/>
      <c r="E18" s="87"/>
    </row>
    <row r="19" spans="1:5" ht="28.5" customHeight="1" thickBot="1">
      <c r="A19" s="88" t="s">
        <v>317</v>
      </c>
      <c r="B19" s="88"/>
      <c r="C19" s="88"/>
      <c r="D19" s="88"/>
      <c r="E19" s="88"/>
    </row>
    <row r="20" spans="1:5" ht="30" customHeight="1">
      <c r="A20" s="89" t="s">
        <v>50</v>
      </c>
      <c r="B20" s="89"/>
      <c r="C20" s="89"/>
      <c r="D20" s="7" t="s">
        <v>52</v>
      </c>
      <c r="E20" s="7" t="s">
        <v>51</v>
      </c>
    </row>
    <row r="21" spans="1:5" ht="8.25" customHeight="1">
      <c r="A21" s="29"/>
      <c r="B21" s="29"/>
      <c r="C21" s="29"/>
      <c r="D21" s="29"/>
      <c r="E21" s="29"/>
    </row>
    <row r="22" spans="1:5" ht="43.5" customHeight="1">
      <c r="A22" s="6" t="s">
        <v>24</v>
      </c>
      <c r="B22" s="1" t="s">
        <v>38</v>
      </c>
      <c r="C22" s="87" t="s">
        <v>8</v>
      </c>
      <c r="D22" s="87"/>
      <c r="E22" s="87"/>
    </row>
    <row r="23" spans="1:5" ht="27">
      <c r="A23" s="6" t="s">
        <v>25</v>
      </c>
      <c r="B23" s="1" t="s">
        <v>37</v>
      </c>
      <c r="C23" s="87" t="s">
        <v>47</v>
      </c>
      <c r="D23" s="87"/>
      <c r="E23" s="87"/>
    </row>
    <row r="24" spans="1:5" ht="27">
      <c r="A24" s="6" t="s">
        <v>26</v>
      </c>
      <c r="B24" s="1" t="s">
        <v>36</v>
      </c>
      <c r="C24" s="87" t="s">
        <v>9</v>
      </c>
      <c r="D24" s="87"/>
      <c r="E24" s="87"/>
    </row>
    <row r="25" spans="1:5" ht="13.5">
      <c r="A25" s="8"/>
      <c r="B25" s="9"/>
      <c r="C25" s="10"/>
      <c r="D25" s="13"/>
      <c r="E25" s="12"/>
    </row>
    <row r="26" spans="1:5" s="23" customFormat="1" ht="27">
      <c r="A26" s="19" t="s">
        <v>26</v>
      </c>
      <c r="B26" s="20" t="s">
        <v>35</v>
      </c>
      <c r="C26" s="21"/>
      <c r="D26" s="80">
        <v>743.19</v>
      </c>
      <c r="E26" s="81">
        <f>+'Pop comuni'!H71+'Pop comuni'!H72</f>
        <v>109547</v>
      </c>
    </row>
    <row r="27" spans="1:5" ht="56.25" customHeight="1">
      <c r="A27" s="6" t="s">
        <v>22</v>
      </c>
      <c r="B27" s="1" t="s">
        <v>34</v>
      </c>
      <c r="C27" s="87" t="s">
        <v>10</v>
      </c>
      <c r="D27" s="87"/>
      <c r="E27" s="87"/>
    </row>
    <row r="28" spans="1:5" ht="42" customHeight="1">
      <c r="A28" s="6" t="s">
        <v>23</v>
      </c>
      <c r="B28" s="1" t="s">
        <v>33</v>
      </c>
      <c r="C28" s="87" t="s">
        <v>48</v>
      </c>
      <c r="D28" s="87"/>
      <c r="E28" s="87"/>
    </row>
    <row r="29" spans="1:5" ht="13.5">
      <c r="A29" s="8"/>
      <c r="B29" s="9"/>
      <c r="C29" s="10"/>
      <c r="D29" s="11"/>
      <c r="E29" s="12"/>
    </row>
    <row r="30" spans="1:5" s="23" customFormat="1" ht="27">
      <c r="A30" s="19" t="s">
        <v>27</v>
      </c>
      <c r="B30" s="20" t="s">
        <v>49</v>
      </c>
      <c r="C30" s="21"/>
      <c r="D30" s="25">
        <v>2273.22</v>
      </c>
      <c r="E30" s="81">
        <f>+'Pop comuni'!H10</f>
        <v>299640</v>
      </c>
    </row>
    <row r="31" spans="1:5" ht="18" customHeight="1">
      <c r="A31" s="6" t="s">
        <v>22</v>
      </c>
      <c r="B31" s="1" t="s">
        <v>32</v>
      </c>
      <c r="C31" s="87" t="s">
        <v>11</v>
      </c>
      <c r="D31" s="87"/>
      <c r="E31" s="87"/>
    </row>
    <row r="32" spans="1:5" ht="27">
      <c r="A32" s="6" t="s">
        <v>23</v>
      </c>
      <c r="B32" s="1" t="s">
        <v>31</v>
      </c>
      <c r="C32" s="87" t="s">
        <v>14</v>
      </c>
      <c r="D32" s="87"/>
      <c r="E32" s="87"/>
    </row>
    <row r="33" spans="1:5" ht="27">
      <c r="A33" s="6" t="s">
        <v>24</v>
      </c>
      <c r="B33" s="1" t="s">
        <v>30</v>
      </c>
      <c r="C33" s="87" t="s">
        <v>12</v>
      </c>
      <c r="D33" s="87"/>
      <c r="E33" s="87"/>
    </row>
    <row r="34" spans="1:5" ht="56.25" customHeight="1">
      <c r="A34" s="6" t="s">
        <v>25</v>
      </c>
      <c r="B34" s="1" t="s">
        <v>29</v>
      </c>
      <c r="C34" s="87" t="s">
        <v>44</v>
      </c>
      <c r="D34" s="87"/>
      <c r="E34" s="87"/>
    </row>
    <row r="35" spans="1:5" ht="18" customHeight="1">
      <c r="A35" s="6" t="s">
        <v>26</v>
      </c>
      <c r="B35" s="1" t="s">
        <v>28</v>
      </c>
      <c r="C35" s="87" t="s">
        <v>13</v>
      </c>
      <c r="D35" s="87"/>
      <c r="E35" s="87"/>
    </row>
    <row r="36" spans="1:5" ht="14.25" thickBot="1">
      <c r="A36" s="14"/>
      <c r="B36" s="15"/>
      <c r="C36" s="16"/>
      <c r="D36" s="17"/>
      <c r="E36" s="18"/>
    </row>
    <row r="37" spans="1:5" ht="13.5" customHeight="1">
      <c r="A37" s="85" t="s">
        <v>319</v>
      </c>
      <c r="B37" s="85"/>
      <c r="C37" s="85"/>
      <c r="D37" s="85"/>
      <c r="E37" s="85"/>
    </row>
    <row r="38" spans="1:5" ht="13.5" customHeight="1">
      <c r="A38" s="86"/>
      <c r="B38" s="86"/>
      <c r="C38" s="86"/>
      <c r="D38" s="86"/>
      <c r="E38" s="86"/>
    </row>
    <row r="39" spans="1:5" ht="13.5" customHeight="1">
      <c r="A39" s="83" t="s">
        <v>0</v>
      </c>
      <c r="B39" s="83"/>
      <c r="C39" s="83"/>
      <c r="D39" s="83"/>
      <c r="E39" s="83"/>
    </row>
    <row r="40" spans="1:5" ht="10.5" customHeight="1">
      <c r="A40" s="84" t="s">
        <v>55</v>
      </c>
      <c r="B40" s="84"/>
      <c r="C40" s="84"/>
      <c r="D40" s="84"/>
      <c r="E40" s="84"/>
    </row>
    <row r="41" spans="1:5" ht="10.5" customHeight="1">
      <c r="A41" s="84" t="s">
        <v>53</v>
      </c>
      <c r="B41" s="84"/>
      <c r="C41" s="84"/>
      <c r="D41" s="84"/>
      <c r="E41" s="84"/>
    </row>
    <row r="42" spans="1:5" ht="10.5" customHeight="1">
      <c r="A42" s="82" t="s">
        <v>315</v>
      </c>
      <c r="B42" s="82"/>
      <c r="C42" s="82"/>
      <c r="D42" s="82"/>
      <c r="E42" s="82"/>
    </row>
    <row r="43" spans="1:5" ht="10.5" customHeight="1">
      <c r="A43" s="84" t="s">
        <v>54</v>
      </c>
      <c r="B43" s="84"/>
      <c r="C43" s="84"/>
      <c r="D43" s="84"/>
      <c r="E43" s="84"/>
    </row>
  </sheetData>
  <mergeCells count="24">
    <mergeCell ref="A1:E1"/>
    <mergeCell ref="A2:C2"/>
    <mergeCell ref="C4:E4"/>
    <mergeCell ref="C5:E5"/>
    <mergeCell ref="C6:E6"/>
    <mergeCell ref="C9:E9"/>
    <mergeCell ref="C10:E10"/>
    <mergeCell ref="C13:E13"/>
    <mergeCell ref="C14:E14"/>
    <mergeCell ref="C17:E17"/>
    <mergeCell ref="C18:E18"/>
    <mergeCell ref="C22:E22"/>
    <mergeCell ref="A19:E19"/>
    <mergeCell ref="A20:C20"/>
    <mergeCell ref="C23:E23"/>
    <mergeCell ref="C24:E24"/>
    <mergeCell ref="C33:E33"/>
    <mergeCell ref="C34:E34"/>
    <mergeCell ref="A37:E38"/>
    <mergeCell ref="C35:E35"/>
    <mergeCell ref="C27:E27"/>
    <mergeCell ref="C28:E28"/>
    <mergeCell ref="C31:E31"/>
    <mergeCell ref="C32:E32"/>
  </mergeCells>
  <printOptions/>
  <pageMargins left="0.7874015748031497" right="2.362204724409449" top="0.7874015748031497" bottom="3.228346456692913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N298"/>
  <sheetViews>
    <sheetView workbookViewId="0" topLeftCell="A198">
      <selection activeCell="H232" sqref="H232"/>
    </sheetView>
  </sheetViews>
  <sheetFormatPr defaultColWidth="7.57421875" defaultRowHeight="12.75"/>
  <cols>
    <col min="1" max="1" width="6.57421875" style="41" customWidth="1"/>
    <col min="2" max="3" width="14.8515625" style="41" customWidth="1"/>
    <col min="4" max="4" width="9.00390625" style="69" customWidth="1"/>
    <col min="5" max="5" width="8.00390625" style="69" customWidth="1"/>
    <col min="7" max="7" width="8.28125" style="0" bestFit="1" customWidth="1"/>
    <col min="8" max="8" width="8.00390625" style="0" bestFit="1" customWidth="1"/>
    <col min="107" max="16384" width="7.57421875" style="41" customWidth="1"/>
  </cols>
  <sheetData>
    <row r="1" spans="1:106" s="27" customFormat="1" ht="27.75" customHeight="1" thickBot="1">
      <c r="A1" s="90" t="s">
        <v>56</v>
      </c>
      <c r="B1" s="91"/>
      <c r="C1" s="91"/>
      <c r="D1" s="91"/>
      <c r="E1" s="9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row>
    <row r="2" spans="1:244" s="34" customFormat="1" ht="23.25" customHeight="1" thickTop="1">
      <c r="A2" s="30" t="s">
        <v>57</v>
      </c>
      <c r="B2" s="92" t="s">
        <v>58</v>
      </c>
      <c r="C2" s="31"/>
      <c r="D2" s="70"/>
      <c r="E2" s="3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row>
    <row r="3" spans="1:244" s="34" customFormat="1" ht="21" customHeight="1">
      <c r="A3" s="35" t="s">
        <v>59</v>
      </c>
      <c r="B3" s="93"/>
      <c r="C3" s="36" t="s">
        <v>287</v>
      </c>
      <c r="D3" s="71" t="s">
        <v>288</v>
      </c>
      <c r="E3" s="37" t="s">
        <v>60</v>
      </c>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row>
    <row r="4" spans="1:244" ht="21.75" customHeight="1">
      <c r="A4" s="38" t="s">
        <v>61</v>
      </c>
      <c r="B4" s="39" t="s">
        <v>62</v>
      </c>
      <c r="C4" s="39"/>
      <c r="D4" s="72"/>
      <c r="E4" s="40">
        <v>299640</v>
      </c>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row>
    <row r="5" spans="1:244" ht="13.5">
      <c r="A5" s="38" t="s">
        <v>61</v>
      </c>
      <c r="B5" s="39" t="s">
        <v>63</v>
      </c>
      <c r="C5" s="39"/>
      <c r="D5" s="72"/>
      <c r="E5" s="42">
        <v>529843</v>
      </c>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row>
    <row r="6" spans="1:244" ht="13.5">
      <c r="A6" s="38" t="s">
        <v>61</v>
      </c>
      <c r="B6" s="39" t="s">
        <v>64</v>
      </c>
      <c r="C6" s="39"/>
      <c r="D6" s="72"/>
      <c r="E6" s="42">
        <v>141088</v>
      </c>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row>
    <row r="7" spans="1:244" ht="13.5">
      <c r="A7" s="38" t="s">
        <v>61</v>
      </c>
      <c r="B7" s="39" t="s">
        <v>65</v>
      </c>
      <c r="C7" s="39"/>
      <c r="D7" s="72"/>
      <c r="E7" s="42">
        <v>240332</v>
      </c>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row>
    <row r="8" spans="1:244" ht="13.5">
      <c r="A8" s="38" t="s">
        <v>66</v>
      </c>
      <c r="B8" s="43" t="s">
        <v>67</v>
      </c>
      <c r="C8" s="43"/>
      <c r="D8" s="73"/>
      <c r="E8" s="44">
        <f>SUM(E4:E7)</f>
        <v>1210903</v>
      </c>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row>
    <row r="9" spans="1:244" ht="13.5">
      <c r="A9" s="45"/>
      <c r="E9" s="46"/>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row>
    <row r="10" spans="1:244" ht="13.5">
      <c r="A10" s="38" t="s">
        <v>61</v>
      </c>
      <c r="B10" s="48" t="s">
        <v>62</v>
      </c>
      <c r="C10" s="48"/>
      <c r="D10" s="74"/>
      <c r="E10" s="46">
        <v>299640</v>
      </c>
      <c r="H10">
        <f>SUM(H11:H15)</f>
        <v>299640</v>
      </c>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row>
    <row r="11" spans="1:244" ht="13.5">
      <c r="A11" s="45">
        <v>93001</v>
      </c>
      <c r="B11" s="41" t="s">
        <v>68</v>
      </c>
      <c r="D11" s="69">
        <v>18</v>
      </c>
      <c r="E11" s="49">
        <v>298</v>
      </c>
      <c r="G11" t="s">
        <v>310</v>
      </c>
      <c r="H11">
        <f>SUMIF(D$11:D$61,15,E$11:E$61)</f>
        <v>59187</v>
      </c>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row>
    <row r="12" spans="1:244" ht="13.5">
      <c r="A12" s="45">
        <v>93002</v>
      </c>
      <c r="B12" s="41" t="s">
        <v>69</v>
      </c>
      <c r="D12" s="69">
        <v>18</v>
      </c>
      <c r="E12" s="49">
        <v>1302</v>
      </c>
      <c r="G12" t="s">
        <v>311</v>
      </c>
      <c r="H12">
        <f>SUMIF(D$11:D$61,16,E$11:E$61)</f>
        <v>38705</v>
      </c>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row>
    <row r="13" spans="1:244" ht="13.5">
      <c r="A13" s="45">
        <v>93003</v>
      </c>
      <c r="B13" s="41" t="s">
        <v>70</v>
      </c>
      <c r="D13" s="69">
        <v>16</v>
      </c>
      <c r="E13" s="49">
        <v>1699</v>
      </c>
      <c r="G13" t="s">
        <v>312</v>
      </c>
      <c r="H13">
        <f>SUMIF(D$11:D$61,17,E$11:E$61)</f>
        <v>56337</v>
      </c>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row>
    <row r="14" spans="1:244" ht="13.5">
      <c r="A14" s="45">
        <v>93004</v>
      </c>
      <c r="B14" s="41" t="s">
        <v>71</v>
      </c>
      <c r="D14" s="69">
        <v>15</v>
      </c>
      <c r="E14" s="49">
        <v>8831</v>
      </c>
      <c r="G14" t="s">
        <v>313</v>
      </c>
      <c r="H14">
        <f>SUMIF(D$11:D$61,18,E$11:E$61)</f>
        <v>53248</v>
      </c>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row>
    <row r="15" spans="1:244" ht="13.5">
      <c r="A15" s="45">
        <v>93005</v>
      </c>
      <c r="B15" s="41" t="s">
        <v>72</v>
      </c>
      <c r="D15" s="69">
        <v>17</v>
      </c>
      <c r="E15" s="49">
        <v>13994</v>
      </c>
      <c r="G15" t="s">
        <v>314</v>
      </c>
      <c r="H15">
        <f>SUMIF(D$11:D$61,19,E$11:E$61)</f>
        <v>92163</v>
      </c>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row>
    <row r="16" spans="1:244" ht="13.5">
      <c r="A16" s="45">
        <v>93006</v>
      </c>
      <c r="B16" s="41" t="s">
        <v>73</v>
      </c>
      <c r="D16" s="69">
        <v>18</v>
      </c>
      <c r="E16" s="49">
        <v>283</v>
      </c>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row>
    <row r="17" spans="1:244" ht="13.5">
      <c r="A17" s="45">
        <v>93007</v>
      </c>
      <c r="B17" s="41" t="s">
        <v>74</v>
      </c>
      <c r="D17" s="69">
        <v>15</v>
      </c>
      <c r="E17" s="49">
        <v>8593</v>
      </c>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row>
    <row r="18" spans="1:244" ht="13.5">
      <c r="A18" s="45">
        <v>93008</v>
      </c>
      <c r="B18" s="41" t="s">
        <v>75</v>
      </c>
      <c r="D18" s="69">
        <v>15</v>
      </c>
      <c r="E18" s="49">
        <v>2336</v>
      </c>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row>
    <row r="19" spans="1:244" ht="13.5">
      <c r="A19" s="45">
        <v>93009</v>
      </c>
      <c r="B19" s="41" t="s">
        <v>76</v>
      </c>
      <c r="D19" s="69">
        <v>15</v>
      </c>
      <c r="E19" s="49">
        <v>6401</v>
      </c>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row>
    <row r="20" spans="1:244" ht="13.5">
      <c r="A20" s="45">
        <v>93010</v>
      </c>
      <c r="B20" s="41" t="s">
        <v>77</v>
      </c>
      <c r="D20" s="69">
        <v>16</v>
      </c>
      <c r="E20" s="49">
        <v>8228</v>
      </c>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row>
    <row r="21" spans="1:244" ht="13.5">
      <c r="A21" s="45">
        <v>93011</v>
      </c>
      <c r="B21" s="41" t="s">
        <v>78</v>
      </c>
      <c r="D21" s="69">
        <v>18</v>
      </c>
      <c r="E21" s="49">
        <v>940</v>
      </c>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row>
    <row r="22" spans="1:244" ht="13.5">
      <c r="A22" s="45">
        <v>93012</v>
      </c>
      <c r="B22" s="41" t="s">
        <v>79</v>
      </c>
      <c r="D22" s="69">
        <v>18</v>
      </c>
      <c r="E22" s="49">
        <v>1563</v>
      </c>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row>
    <row r="23" spans="1:244" ht="13.5">
      <c r="A23" s="45">
        <v>93013</v>
      </c>
      <c r="B23" s="41" t="s">
        <v>80</v>
      </c>
      <c r="D23" s="69">
        <v>17</v>
      </c>
      <c r="E23" s="49">
        <v>4989</v>
      </c>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row>
    <row r="24" spans="1:106" s="22" customFormat="1" ht="12.75" customHeight="1">
      <c r="A24" s="45">
        <v>93014</v>
      </c>
      <c r="B24" s="41" t="s">
        <v>81</v>
      </c>
      <c r="C24" s="41"/>
      <c r="D24" s="69">
        <v>18</v>
      </c>
      <c r="E24" s="49">
        <v>451</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row>
    <row r="25" spans="1:106" s="22" customFormat="1" ht="12.75" customHeight="1">
      <c r="A25" s="45">
        <v>93015</v>
      </c>
      <c r="B25" s="41" t="s">
        <v>82</v>
      </c>
      <c r="C25" s="41"/>
      <c r="D25" s="69">
        <v>18</v>
      </c>
      <c r="E25" s="49">
        <v>1116</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row>
    <row r="26" spans="1:106" s="22" customFormat="1" ht="12.75" customHeight="1">
      <c r="A26" s="45">
        <v>93016</v>
      </c>
      <c r="B26" s="41" t="s">
        <v>83</v>
      </c>
      <c r="C26" s="41"/>
      <c r="D26" s="69">
        <v>18</v>
      </c>
      <c r="E26" s="49">
        <v>398</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row>
    <row r="27" spans="1:106" s="22" customFormat="1" ht="12.75" customHeight="1">
      <c r="A27" s="45">
        <v>93017</v>
      </c>
      <c r="B27" s="41" t="s">
        <v>84</v>
      </c>
      <c r="C27" s="41"/>
      <c r="D27" s="69">
        <v>19</v>
      </c>
      <c r="E27" s="49">
        <v>17971</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row>
    <row r="28" spans="1:106" s="22" customFormat="1" ht="12.75" customHeight="1">
      <c r="A28" s="45">
        <v>93018</v>
      </c>
      <c r="B28" s="41" t="s">
        <v>85</v>
      </c>
      <c r="C28" s="41"/>
      <c r="D28" s="69">
        <v>16</v>
      </c>
      <c r="E28" s="49">
        <v>2658</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row>
    <row r="29" spans="1:106" s="22" customFormat="1" ht="12.75" customHeight="1">
      <c r="A29" s="45">
        <v>93019</v>
      </c>
      <c r="B29" s="41" t="s">
        <v>86</v>
      </c>
      <c r="C29" s="41"/>
      <c r="D29" s="69">
        <v>18</v>
      </c>
      <c r="E29" s="49">
        <v>411</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row>
    <row r="30" spans="1:106" s="22" customFormat="1" ht="12.75" customHeight="1">
      <c r="A30" s="45">
        <v>93020</v>
      </c>
      <c r="B30" s="41" t="s">
        <v>87</v>
      </c>
      <c r="C30" s="41"/>
      <c r="D30" s="69">
        <v>18</v>
      </c>
      <c r="E30" s="49">
        <v>1576</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row>
    <row r="31" spans="1:106" s="22" customFormat="1" ht="12.75" customHeight="1">
      <c r="A31" s="45">
        <v>93021</v>
      </c>
      <c r="B31" s="41" t="s">
        <v>88</v>
      </c>
      <c r="C31" s="41"/>
      <c r="D31" s="69">
        <v>17</v>
      </c>
      <c r="E31" s="49">
        <v>10768</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row>
    <row r="32" spans="1:106" s="22" customFormat="1" ht="12.75" customHeight="1">
      <c r="A32" s="45">
        <v>93022</v>
      </c>
      <c r="B32" s="41" t="s">
        <v>89</v>
      </c>
      <c r="C32" s="41"/>
      <c r="D32" s="69">
        <v>15</v>
      </c>
      <c r="E32" s="49">
        <v>10335</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row>
    <row r="33" spans="1:106" s="22" customFormat="1" ht="12.75" customHeight="1">
      <c r="A33" s="45">
        <v>93024</v>
      </c>
      <c r="B33" s="41" t="s">
        <v>90</v>
      </c>
      <c r="C33" s="41"/>
      <c r="D33" s="69">
        <v>18</v>
      </c>
      <c r="E33" s="49">
        <v>702</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row>
    <row r="34" spans="1:106" s="22" customFormat="1" ht="12.75" customHeight="1">
      <c r="A34" s="45">
        <v>93025</v>
      </c>
      <c r="B34" s="41" t="s">
        <v>91</v>
      </c>
      <c r="C34" s="41"/>
      <c r="D34" s="69">
        <v>18</v>
      </c>
      <c r="E34" s="49">
        <v>11498</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row>
    <row r="35" spans="1:106" s="22" customFormat="1" ht="12.75" customHeight="1">
      <c r="A35" s="45">
        <v>93026</v>
      </c>
      <c r="B35" s="41" t="s">
        <v>92</v>
      </c>
      <c r="C35" s="41"/>
      <c r="D35" s="69">
        <v>18</v>
      </c>
      <c r="E35" s="49">
        <v>1723</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row>
    <row r="36" spans="1:106" s="22" customFormat="1" ht="12.75" customHeight="1">
      <c r="A36" s="45">
        <v>93027</v>
      </c>
      <c r="B36" s="41" t="s">
        <v>93</v>
      </c>
      <c r="C36" s="41"/>
      <c r="D36" s="69">
        <v>18</v>
      </c>
      <c r="E36" s="49">
        <v>4560</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row>
    <row r="37" spans="1:106" s="22" customFormat="1" ht="12.75" customHeight="1">
      <c r="A37" s="45">
        <v>93028</v>
      </c>
      <c r="B37" s="41" t="s">
        <v>94</v>
      </c>
      <c r="C37" s="41"/>
      <c r="D37" s="69">
        <v>16</v>
      </c>
      <c r="E37" s="49">
        <v>2842</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row>
    <row r="38" spans="1:106" s="22" customFormat="1" ht="12.75" customHeight="1">
      <c r="A38" s="45">
        <v>93029</v>
      </c>
      <c r="B38" s="41" t="s">
        <v>95</v>
      </c>
      <c r="C38" s="41"/>
      <c r="D38" s="69">
        <v>17</v>
      </c>
      <c r="E38" s="49">
        <v>7584</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row>
    <row r="39" spans="1:106" s="22" customFormat="1" ht="12.75" customHeight="1">
      <c r="A39" s="45">
        <v>93030</v>
      </c>
      <c r="B39" s="41" t="s">
        <v>96</v>
      </c>
      <c r="C39" s="41"/>
      <c r="D39" s="69">
        <v>18</v>
      </c>
      <c r="E39" s="49">
        <v>1639</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row>
    <row r="40" spans="1:106" s="22" customFormat="1" ht="12.75" customHeight="1">
      <c r="A40" s="45">
        <v>93031</v>
      </c>
      <c r="B40" s="41" t="s">
        <v>97</v>
      </c>
      <c r="C40" s="41"/>
      <c r="D40" s="69">
        <v>15</v>
      </c>
      <c r="E40" s="49">
        <v>3189</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row>
    <row r="41" spans="1:244" s="34" customFormat="1" ht="12.75" customHeight="1">
      <c r="A41" s="45">
        <v>93032</v>
      </c>
      <c r="B41" s="41" t="s">
        <v>98</v>
      </c>
      <c r="C41" s="41"/>
      <c r="D41" s="69">
        <v>19</v>
      </c>
      <c r="E41" s="49">
        <v>14531</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row>
    <row r="42" spans="1:244" s="51" customFormat="1" ht="14.25" customHeight="1">
      <c r="A42" s="45">
        <v>93033</v>
      </c>
      <c r="B42" s="41" t="s">
        <v>99</v>
      </c>
      <c r="C42" s="41"/>
      <c r="D42" s="69">
        <v>19</v>
      </c>
      <c r="E42" s="49">
        <v>50366</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row>
    <row r="43" spans="1:5" ht="13.5">
      <c r="A43" s="52">
        <v>93034</v>
      </c>
      <c r="B43" s="34" t="s">
        <v>100</v>
      </c>
      <c r="C43" s="34"/>
      <c r="D43" s="75">
        <v>17</v>
      </c>
      <c r="E43" s="49">
        <v>7716</v>
      </c>
    </row>
    <row r="44" spans="1:5" ht="13.5">
      <c r="A44" s="45">
        <v>93035</v>
      </c>
      <c r="B44" s="41" t="s">
        <v>101</v>
      </c>
      <c r="D44" s="69">
        <v>17</v>
      </c>
      <c r="E44" s="49">
        <v>3028</v>
      </c>
    </row>
    <row r="45" spans="1:106" s="55" customFormat="1" ht="14.25" thickBot="1">
      <c r="A45" s="54">
        <v>93036</v>
      </c>
      <c r="B45" s="55" t="s">
        <v>102</v>
      </c>
      <c r="D45" s="76">
        <v>19</v>
      </c>
      <c r="E45" s="57">
        <v>5220</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247" ht="14.25" customHeight="1" thickTop="1">
      <c r="A46" s="45">
        <v>93037</v>
      </c>
      <c r="B46" s="41" t="s">
        <v>103</v>
      </c>
      <c r="D46" s="69">
        <v>15</v>
      </c>
      <c r="E46" s="46">
        <v>19502</v>
      </c>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row>
    <row r="47" spans="1:247" ht="13.5">
      <c r="A47" s="45">
        <v>93038</v>
      </c>
      <c r="B47" s="41" t="s">
        <v>104</v>
      </c>
      <c r="D47" s="69">
        <v>18</v>
      </c>
      <c r="E47" s="46">
        <v>4459</v>
      </c>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row>
    <row r="48" spans="1:247" ht="13.5">
      <c r="A48" s="52">
        <v>93039</v>
      </c>
      <c r="B48" s="34" t="s">
        <v>105</v>
      </c>
      <c r="C48" s="34"/>
      <c r="D48" s="75">
        <v>16</v>
      </c>
      <c r="E48" s="53">
        <v>1439</v>
      </c>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row>
    <row r="49" spans="1:247" ht="13.5">
      <c r="A49" s="45">
        <v>93040</v>
      </c>
      <c r="B49" s="41" t="s">
        <v>106</v>
      </c>
      <c r="D49" s="69">
        <v>19</v>
      </c>
      <c r="E49" s="46">
        <v>4075</v>
      </c>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row>
    <row r="50" spans="1:247" ht="13.5">
      <c r="A50" s="45">
        <v>93041</v>
      </c>
      <c r="B50" s="41" t="s">
        <v>107</v>
      </c>
      <c r="D50" s="69">
        <v>16</v>
      </c>
      <c r="E50" s="46">
        <v>13985</v>
      </c>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row>
    <row r="51" spans="1:247" ht="13.5">
      <c r="A51" s="45">
        <v>93042</v>
      </c>
      <c r="B51" s="41" t="s">
        <v>108</v>
      </c>
      <c r="D51" s="69">
        <v>18</v>
      </c>
      <c r="E51" s="46">
        <v>2189</v>
      </c>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row>
    <row r="52" spans="1:247" ht="13.5">
      <c r="A52" s="45">
        <v>93043</v>
      </c>
      <c r="B52" s="41" t="s">
        <v>109</v>
      </c>
      <c r="D52" s="69">
        <v>16</v>
      </c>
      <c r="E52" s="46">
        <v>5751</v>
      </c>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row>
    <row r="53" spans="1:247" ht="13.5">
      <c r="A53" s="45">
        <v>93044</v>
      </c>
      <c r="B53" s="41" t="s">
        <v>110</v>
      </c>
      <c r="D53" s="69">
        <v>18</v>
      </c>
      <c r="E53" s="46">
        <v>11687</v>
      </c>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row>
    <row r="54" spans="1:247" ht="13.5">
      <c r="A54" s="45">
        <v>93045</v>
      </c>
      <c r="B54" s="41" t="s">
        <v>111</v>
      </c>
      <c r="D54" s="69">
        <v>18</v>
      </c>
      <c r="E54" s="46">
        <v>391</v>
      </c>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row>
    <row r="55" spans="1:247" ht="13.5">
      <c r="A55" s="45">
        <v>93046</v>
      </c>
      <c r="B55" s="41" t="s">
        <v>112</v>
      </c>
      <c r="D55" s="69">
        <v>18</v>
      </c>
      <c r="E55" s="46">
        <v>450</v>
      </c>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row>
    <row r="56" spans="1:247" ht="13.5">
      <c r="A56" s="45">
        <v>93047</v>
      </c>
      <c r="B56" s="41" t="s">
        <v>113</v>
      </c>
      <c r="D56" s="69">
        <v>18</v>
      </c>
      <c r="E56" s="46">
        <v>1803</v>
      </c>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row>
    <row r="57" spans="1:247" ht="13.5">
      <c r="A57" s="45">
        <v>93048</v>
      </c>
      <c r="B57" s="41" t="s">
        <v>114</v>
      </c>
      <c r="D57" s="69">
        <v>16</v>
      </c>
      <c r="E57" s="46">
        <v>2103</v>
      </c>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row>
    <row r="58" spans="1:247" ht="13.5">
      <c r="A58" s="45">
        <v>93049</v>
      </c>
      <c r="B58" s="41" t="s">
        <v>115</v>
      </c>
      <c r="D58" s="69">
        <v>18</v>
      </c>
      <c r="E58" s="46">
        <v>910</v>
      </c>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row>
    <row r="59" spans="1:247" ht="13.5">
      <c r="A59" s="45">
        <v>93050</v>
      </c>
      <c r="B59" s="41" t="s">
        <v>116</v>
      </c>
      <c r="D59" s="69">
        <v>18</v>
      </c>
      <c r="E59" s="46">
        <v>1296</v>
      </c>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row>
    <row r="60" spans="1:247" ht="13.5">
      <c r="A60" s="52">
        <v>93051</v>
      </c>
      <c r="B60" s="58" t="s">
        <v>117</v>
      </c>
      <c r="C60" s="58"/>
      <c r="D60" s="77">
        <v>17</v>
      </c>
      <c r="E60" s="53">
        <v>8258</v>
      </c>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row>
    <row r="61" spans="1:247" ht="13.5">
      <c r="A61" s="45">
        <v>93052</v>
      </c>
      <c r="B61" s="41" t="s">
        <v>118</v>
      </c>
      <c r="D61" s="69">
        <v>18</v>
      </c>
      <c r="E61" s="46">
        <v>1603</v>
      </c>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row>
    <row r="62" spans="1:247" ht="13.5">
      <c r="A62" s="52"/>
      <c r="B62" s="58"/>
      <c r="C62" s="58"/>
      <c r="D62" s="77"/>
      <c r="E62" s="5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row>
    <row r="63" spans="1:247" ht="13.5">
      <c r="A63" s="38" t="s">
        <v>61</v>
      </c>
      <c r="B63" s="39" t="s">
        <v>63</v>
      </c>
      <c r="C63" s="39"/>
      <c r="D63" s="72"/>
      <c r="E63" s="42">
        <v>529843</v>
      </c>
      <c r="H63">
        <f>SUM(H64:H72)</f>
        <v>529843</v>
      </c>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row>
    <row r="64" spans="1:247" ht="13.5">
      <c r="A64" s="45">
        <v>30001</v>
      </c>
      <c r="B64" s="41" t="s">
        <v>119</v>
      </c>
      <c r="D64" s="69">
        <v>13</v>
      </c>
      <c r="E64" s="46">
        <v>2214</v>
      </c>
      <c r="G64" t="s">
        <v>296</v>
      </c>
      <c r="H64">
        <f>SUMIF(D$64:D$200,6,E$64:E$200)</f>
        <v>35397</v>
      </c>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row>
    <row r="65" spans="1:247" ht="13.5">
      <c r="A65" s="45">
        <v>30002</v>
      </c>
      <c r="B65" s="41" t="s">
        <v>120</v>
      </c>
      <c r="D65" s="69">
        <v>7</v>
      </c>
      <c r="E65" s="46">
        <v>823</v>
      </c>
      <c r="G65" t="s">
        <v>297</v>
      </c>
      <c r="H65">
        <f>SUMIF(D$64:D$200,7,E$64:E$200)</f>
        <v>39846</v>
      </c>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row>
    <row r="66" spans="1:247" ht="13.5">
      <c r="A66" s="45">
        <v>30003</v>
      </c>
      <c r="B66" s="41" t="s">
        <v>121</v>
      </c>
      <c r="D66" s="69">
        <v>7</v>
      </c>
      <c r="E66" s="46">
        <v>1101</v>
      </c>
      <c r="G66" t="s">
        <v>298</v>
      </c>
      <c r="H66">
        <f>SUMIF(D$64:D$200,8,E$64:E$200)</f>
        <v>47886</v>
      </c>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row>
    <row r="67" spans="1:247" ht="13.5">
      <c r="A67" s="45">
        <v>30004</v>
      </c>
      <c r="B67" s="41" t="s">
        <v>122</v>
      </c>
      <c r="D67" s="69">
        <v>13</v>
      </c>
      <c r="E67" s="46">
        <v>3468</v>
      </c>
      <c r="G67" t="s">
        <v>299</v>
      </c>
      <c r="H67">
        <f>SUMIF(D$64:D$200,9,E$64:E$200)</f>
        <v>41545</v>
      </c>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row>
    <row r="68" spans="1:247" ht="13.5">
      <c r="A68" s="45">
        <v>30005</v>
      </c>
      <c r="B68" s="41" t="s">
        <v>123</v>
      </c>
      <c r="D68" s="69">
        <v>7</v>
      </c>
      <c r="E68" s="46">
        <v>2284</v>
      </c>
      <c r="G68" t="s">
        <v>300</v>
      </c>
      <c r="H68">
        <f>SUMIF(D$64:D$200,10,E$64:E$200)</f>
        <v>52460</v>
      </c>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row>
    <row r="69" spans="1:247" ht="13.5">
      <c r="A69" s="45">
        <v>30006</v>
      </c>
      <c r="B69" s="41" t="s">
        <v>124</v>
      </c>
      <c r="D69" s="69">
        <v>6</v>
      </c>
      <c r="E69" s="46">
        <v>2964</v>
      </c>
      <c r="G69" t="s">
        <v>301</v>
      </c>
      <c r="H69">
        <f>SUMIF(D$64:D$200,11,E$64:E$200)</f>
        <v>50686</v>
      </c>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row>
    <row r="70" spans="1:247" ht="13.5">
      <c r="A70" s="45">
        <v>30007</v>
      </c>
      <c r="B70" s="41" t="s">
        <v>125</v>
      </c>
      <c r="D70" s="69">
        <v>9</v>
      </c>
      <c r="E70" s="46">
        <v>1932</v>
      </c>
      <c r="G70" t="s">
        <v>302</v>
      </c>
      <c r="H70">
        <f>SUMIF(D$64:D$200,12,E$64:E$200)</f>
        <v>152476</v>
      </c>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row>
    <row r="71" spans="1:247" ht="13.5">
      <c r="A71" s="45">
        <v>30008</v>
      </c>
      <c r="B71" s="41" t="s">
        <v>126</v>
      </c>
      <c r="D71" s="69">
        <v>13</v>
      </c>
      <c r="E71" s="46">
        <v>3525</v>
      </c>
      <c r="G71" t="s">
        <v>303</v>
      </c>
      <c r="H71">
        <f>SUMIF(D$64:D$200,13,E$64:E$200)</f>
        <v>53647</v>
      </c>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row>
    <row r="72" spans="1:247" ht="13.5">
      <c r="A72" s="45">
        <v>30009</v>
      </c>
      <c r="B72" s="41" t="s">
        <v>127</v>
      </c>
      <c r="D72" s="69">
        <v>11</v>
      </c>
      <c r="E72" s="46">
        <v>5106</v>
      </c>
      <c r="G72" t="s">
        <v>304</v>
      </c>
      <c r="H72">
        <f>SUMIF(D$64:D$200,14,E$64:E$200)</f>
        <v>55900</v>
      </c>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row>
    <row r="73" spans="1:247" ht="13.5">
      <c r="A73" s="45">
        <v>30010</v>
      </c>
      <c r="B73" s="41" t="s">
        <v>128</v>
      </c>
      <c r="D73" s="69">
        <v>11</v>
      </c>
      <c r="E73" s="46">
        <v>2583</v>
      </c>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row>
    <row r="74" spans="1:247" ht="13.5">
      <c r="A74" s="45">
        <v>30011</v>
      </c>
      <c r="B74" s="41" t="s">
        <v>129</v>
      </c>
      <c r="D74" s="69">
        <v>13</v>
      </c>
      <c r="E74" s="46">
        <v>1889</v>
      </c>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row>
    <row r="75" spans="1:247" ht="13.5">
      <c r="A75" s="45">
        <v>30012</v>
      </c>
      <c r="B75" s="41" t="s">
        <v>130</v>
      </c>
      <c r="D75" s="69">
        <v>6</v>
      </c>
      <c r="E75" s="46">
        <v>808</v>
      </c>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row>
    <row r="76" spans="1:247" ht="13.5">
      <c r="A76" s="45">
        <v>30013</v>
      </c>
      <c r="B76" s="41" t="s">
        <v>131</v>
      </c>
      <c r="D76" s="69">
        <v>8</v>
      </c>
      <c r="E76" s="46">
        <v>6751</v>
      </c>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row>
    <row r="77" spans="1:247" ht="13.5">
      <c r="A77" s="45">
        <v>30014</v>
      </c>
      <c r="B77" s="41" t="s">
        <v>132</v>
      </c>
      <c r="D77" s="69">
        <v>10</v>
      </c>
      <c r="E77" s="46">
        <v>3991</v>
      </c>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row>
    <row r="78" spans="1:247" ht="13.5">
      <c r="A78" s="45">
        <v>30015</v>
      </c>
      <c r="B78" s="41" t="s">
        <v>133</v>
      </c>
      <c r="D78" s="69">
        <v>11</v>
      </c>
      <c r="E78" s="46">
        <v>1671</v>
      </c>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row>
    <row r="79" spans="1:247" ht="13.5">
      <c r="A79" s="45">
        <v>30016</v>
      </c>
      <c r="B79" s="41" t="s">
        <v>134</v>
      </c>
      <c r="D79" s="69">
        <v>12</v>
      </c>
      <c r="E79" s="46">
        <v>7418</v>
      </c>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row>
    <row r="80" spans="1:247" ht="13.5">
      <c r="A80" s="45">
        <v>30017</v>
      </c>
      <c r="B80" s="41" t="s">
        <v>135</v>
      </c>
      <c r="D80" s="69">
        <v>13</v>
      </c>
      <c r="E80" s="46">
        <v>726</v>
      </c>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row>
    <row r="81" spans="1:247" ht="13.5">
      <c r="A81" s="45">
        <v>30018</v>
      </c>
      <c r="B81" s="41" t="s">
        <v>136</v>
      </c>
      <c r="D81" s="69">
        <v>14</v>
      </c>
      <c r="E81" s="46">
        <v>2781</v>
      </c>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row>
    <row r="82" spans="1:247" ht="13.5">
      <c r="A82" s="45">
        <v>30019</v>
      </c>
      <c r="B82" s="41" t="s">
        <v>137</v>
      </c>
      <c r="D82" s="69">
        <v>9</v>
      </c>
      <c r="E82" s="46">
        <v>2888</v>
      </c>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row>
    <row r="83" spans="1:247" ht="13.5">
      <c r="A83" s="45">
        <v>30020</v>
      </c>
      <c r="B83" s="41" t="s">
        <v>138</v>
      </c>
      <c r="D83" s="69">
        <v>11</v>
      </c>
      <c r="E83" s="46">
        <v>3759</v>
      </c>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row>
    <row r="84" spans="1:247" ht="13.5">
      <c r="A84" s="45">
        <v>30021</v>
      </c>
      <c r="B84" s="41" t="s">
        <v>139</v>
      </c>
      <c r="D84" s="69">
        <v>7</v>
      </c>
      <c r="E84" s="46">
        <v>1109</v>
      </c>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row>
    <row r="85" spans="1:247" ht="13.5">
      <c r="A85" s="45">
        <v>30022</v>
      </c>
      <c r="B85" s="41" t="s">
        <v>140</v>
      </c>
      <c r="D85" s="69">
        <v>7</v>
      </c>
      <c r="E85" s="46">
        <v>749</v>
      </c>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row>
    <row r="86" spans="1:247" s="55" customFormat="1" ht="14.25" thickBot="1">
      <c r="A86" s="54">
        <v>30023</v>
      </c>
      <c r="B86" s="55" t="s">
        <v>141</v>
      </c>
      <c r="D86" s="76">
        <v>13</v>
      </c>
      <c r="E86" s="56">
        <v>12754</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row>
    <row r="87" spans="1:247" ht="14.25" thickTop="1">
      <c r="A87" s="45">
        <v>30024</v>
      </c>
      <c r="B87" s="41" t="s">
        <v>142</v>
      </c>
      <c r="D87" s="69">
        <v>13</v>
      </c>
      <c r="E87" s="46">
        <v>644</v>
      </c>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row>
    <row r="88" spans="1:247" ht="13.5">
      <c r="A88" s="45">
        <v>30025</v>
      </c>
      <c r="B88" s="41" t="s">
        <v>143</v>
      </c>
      <c r="D88" s="69">
        <v>6</v>
      </c>
      <c r="E88" s="46">
        <v>788</v>
      </c>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row>
    <row r="89" spans="1:247" ht="13.5">
      <c r="A89" s="45">
        <v>30026</v>
      </c>
      <c r="B89" s="41" t="s">
        <v>144</v>
      </c>
      <c r="D89" s="69">
        <v>10</v>
      </c>
      <c r="E89" s="46">
        <v>11543</v>
      </c>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row>
    <row r="90" spans="1:247" ht="13.5">
      <c r="A90" s="45">
        <v>30027</v>
      </c>
      <c r="B90" s="41" t="s">
        <v>145</v>
      </c>
      <c r="D90" s="69">
        <v>11</v>
      </c>
      <c r="E90" s="46">
        <v>14973</v>
      </c>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row>
    <row r="91" spans="1:247" ht="13.5">
      <c r="A91" s="45">
        <v>30028</v>
      </c>
      <c r="B91" s="41" t="s">
        <v>146</v>
      </c>
      <c r="D91" s="69">
        <v>8</v>
      </c>
      <c r="E91" s="46">
        <v>2130</v>
      </c>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row>
    <row r="92" spans="1:247" ht="13.5">
      <c r="A92" s="45">
        <v>30029</v>
      </c>
      <c r="B92" s="60" t="s">
        <v>147</v>
      </c>
      <c r="C92" s="60"/>
      <c r="D92" s="32">
        <v>7</v>
      </c>
      <c r="E92" s="40">
        <v>609</v>
      </c>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row>
    <row r="93" spans="1:247" ht="13.5">
      <c r="A93" s="45">
        <v>30030</v>
      </c>
      <c r="B93" s="60" t="s">
        <v>148</v>
      </c>
      <c r="C93" s="60"/>
      <c r="D93" s="32">
        <v>10</v>
      </c>
      <c r="E93" s="42">
        <v>3323</v>
      </c>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row>
    <row r="94" spans="1:247" ht="13.5">
      <c r="A94" s="45">
        <v>30031</v>
      </c>
      <c r="B94" s="60" t="s">
        <v>149</v>
      </c>
      <c r="C94" s="60"/>
      <c r="D94" s="32">
        <v>8</v>
      </c>
      <c r="E94" s="42">
        <v>2242</v>
      </c>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row>
    <row r="95" spans="1:247" ht="13.5">
      <c r="A95" s="45">
        <v>30032</v>
      </c>
      <c r="B95" s="60" t="s">
        <v>150</v>
      </c>
      <c r="C95" s="60"/>
      <c r="D95" s="32">
        <v>8</v>
      </c>
      <c r="E95" s="42">
        <v>2425</v>
      </c>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row>
    <row r="96" spans="1:247" ht="13.5">
      <c r="A96" s="45">
        <v>30033</v>
      </c>
      <c r="B96" s="31" t="s">
        <v>151</v>
      </c>
      <c r="C96" s="31"/>
      <c r="D96" s="70">
        <v>6</v>
      </c>
      <c r="E96" s="44">
        <v>231</v>
      </c>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row>
    <row r="97" spans="1:247" ht="13.5">
      <c r="A97" s="52">
        <v>30034</v>
      </c>
      <c r="B97" s="31" t="s">
        <v>152</v>
      </c>
      <c r="C97" s="31"/>
      <c r="D97" s="70">
        <v>10</v>
      </c>
      <c r="E97" s="61">
        <v>161</v>
      </c>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row>
    <row r="98" spans="1:247" ht="13.5">
      <c r="A98" s="45">
        <v>30035</v>
      </c>
      <c r="B98" s="60" t="s">
        <v>153</v>
      </c>
      <c r="C98" s="60"/>
      <c r="D98" s="32">
        <v>7</v>
      </c>
      <c r="E98" s="42">
        <v>1378</v>
      </c>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row>
    <row r="99" spans="1:247" ht="13.5">
      <c r="A99" s="45">
        <v>30036</v>
      </c>
      <c r="B99" s="41" t="s">
        <v>154</v>
      </c>
      <c r="D99" s="69">
        <v>9</v>
      </c>
      <c r="E99" s="46">
        <v>3061</v>
      </c>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row>
    <row r="100" spans="1:247" ht="13.5">
      <c r="A100" s="45">
        <v>30037</v>
      </c>
      <c r="B100" s="41" t="s">
        <v>155</v>
      </c>
      <c r="D100" s="69">
        <v>8</v>
      </c>
      <c r="E100" s="46">
        <v>6169</v>
      </c>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row>
    <row r="101" spans="1:247" ht="13.5">
      <c r="A101" s="45">
        <v>30038</v>
      </c>
      <c r="B101" s="41" t="s">
        <v>156</v>
      </c>
      <c r="D101" s="69">
        <v>13</v>
      </c>
      <c r="E101" s="46">
        <v>4526</v>
      </c>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row>
    <row r="102" spans="1:247" ht="13.5">
      <c r="A102" s="45">
        <v>30039</v>
      </c>
      <c r="B102" s="41" t="s">
        <v>157</v>
      </c>
      <c r="D102" s="69">
        <v>8</v>
      </c>
      <c r="E102" s="46">
        <v>1207</v>
      </c>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row>
    <row r="103" spans="1:247" ht="13.5">
      <c r="A103" s="45">
        <v>30040</v>
      </c>
      <c r="B103" s="41" t="s">
        <v>158</v>
      </c>
      <c r="D103" s="69">
        <v>7</v>
      </c>
      <c r="E103" s="46">
        <v>692</v>
      </c>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row>
    <row r="104" spans="1:247" ht="13.5">
      <c r="A104" s="45">
        <v>30041</v>
      </c>
      <c r="B104" s="41" t="s">
        <v>159</v>
      </c>
      <c r="D104" s="69">
        <v>7</v>
      </c>
      <c r="E104" s="46">
        <v>1101</v>
      </c>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row>
    <row r="105" spans="1:247" ht="13.5">
      <c r="A105" s="45">
        <v>30042</v>
      </c>
      <c r="B105" s="41" t="s">
        <v>160</v>
      </c>
      <c r="D105" s="69">
        <v>7</v>
      </c>
      <c r="E105" s="46">
        <v>707</v>
      </c>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row>
    <row r="106" spans="1:247" ht="13.5">
      <c r="A106" s="45">
        <v>30043</v>
      </c>
      <c r="B106" s="41" t="s">
        <v>161</v>
      </c>
      <c r="D106" s="69">
        <v>6</v>
      </c>
      <c r="E106" s="46">
        <v>11101</v>
      </c>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row>
    <row r="107" spans="1:247" ht="13.5">
      <c r="A107" s="45">
        <v>30044</v>
      </c>
      <c r="B107" s="41" t="s">
        <v>162</v>
      </c>
      <c r="D107" s="69">
        <v>13</v>
      </c>
      <c r="E107" s="46">
        <v>4684</v>
      </c>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row>
    <row r="108" spans="1:106" s="22" customFormat="1" ht="12.75" customHeight="1">
      <c r="A108" s="45">
        <v>30045</v>
      </c>
      <c r="B108" s="41" t="s">
        <v>163</v>
      </c>
      <c r="C108" s="41"/>
      <c r="D108" s="69">
        <v>10</v>
      </c>
      <c r="E108" s="46">
        <v>441</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row>
    <row r="109" spans="1:106" s="22" customFormat="1" ht="12.75" customHeight="1">
      <c r="A109" s="45">
        <v>30046</v>
      </c>
      <c r="B109" s="41" t="s">
        <v>164</v>
      </c>
      <c r="C109" s="41"/>
      <c r="D109" s="69">
        <v>14</v>
      </c>
      <c r="E109" s="46">
        <v>12836</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22" customFormat="1" ht="12.75" customHeight="1">
      <c r="A110" s="45">
        <v>30047</v>
      </c>
      <c r="B110" s="41" t="s">
        <v>165</v>
      </c>
      <c r="C110" s="41"/>
      <c r="D110" s="69">
        <v>7</v>
      </c>
      <c r="E110" s="46">
        <v>839</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22" customFormat="1" ht="12.75" customHeight="1">
      <c r="A111" s="45">
        <v>30048</v>
      </c>
      <c r="B111" s="41" t="s">
        <v>166</v>
      </c>
      <c r="C111" s="41"/>
      <c r="D111" s="69">
        <v>11</v>
      </c>
      <c r="E111" s="46">
        <v>3875</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22" customFormat="1" ht="12.75" customHeight="1">
      <c r="A112" s="45">
        <v>30049</v>
      </c>
      <c r="B112" s="41" t="s">
        <v>167</v>
      </c>
      <c r="C112" s="41"/>
      <c r="D112" s="69">
        <v>14</v>
      </c>
      <c r="E112" s="46">
        <v>6789</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22" customFormat="1" ht="12.75" customHeight="1">
      <c r="A113" s="45">
        <v>30050</v>
      </c>
      <c r="B113" s="41" t="s">
        <v>168</v>
      </c>
      <c r="C113" s="41"/>
      <c r="D113" s="69">
        <v>7</v>
      </c>
      <c r="E113" s="46">
        <v>164</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22" customFormat="1" ht="12.75" customHeight="1">
      <c r="A114" s="45">
        <v>30051</v>
      </c>
      <c r="B114" s="41" t="s">
        <v>169</v>
      </c>
      <c r="C114" s="41"/>
      <c r="D114" s="69">
        <v>9</v>
      </c>
      <c r="E114" s="46">
        <v>758</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22" customFormat="1" ht="12.75" customHeight="1">
      <c r="A115" s="45">
        <v>30052</v>
      </c>
      <c r="B115" s="41" t="s">
        <v>170</v>
      </c>
      <c r="C115" s="41"/>
      <c r="D115" s="69">
        <v>9</v>
      </c>
      <c r="E115" s="46">
        <v>2320</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22" customFormat="1" ht="12.75" customHeight="1">
      <c r="A116" s="45">
        <v>30053</v>
      </c>
      <c r="B116" s="41" t="s">
        <v>171</v>
      </c>
      <c r="C116" s="41"/>
      <c r="D116" s="69">
        <v>8</v>
      </c>
      <c r="E116" s="46">
        <v>6008</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row>
    <row r="117" spans="1:106" s="22" customFormat="1" ht="12.75" customHeight="1">
      <c r="A117" s="45">
        <v>30054</v>
      </c>
      <c r="B117" s="41" t="s">
        <v>172</v>
      </c>
      <c r="C117" s="41"/>
      <c r="D117" s="69">
        <v>6</v>
      </c>
      <c r="E117" s="46">
        <v>1030</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row>
    <row r="118" spans="1:106" s="22" customFormat="1" ht="12.75" customHeight="1">
      <c r="A118" s="45">
        <v>30055</v>
      </c>
      <c r="B118" s="41" t="s">
        <v>173</v>
      </c>
      <c r="C118" s="41"/>
      <c r="D118" s="69">
        <v>10</v>
      </c>
      <c r="E118" s="46">
        <v>6839</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22" customFormat="1" ht="12.75" customHeight="1">
      <c r="A119" s="45">
        <v>30056</v>
      </c>
      <c r="B119" s="41" t="s">
        <v>174</v>
      </c>
      <c r="C119" s="41"/>
      <c r="D119" s="69">
        <v>14</v>
      </c>
      <c r="E119" s="46">
        <v>2007</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22" customFormat="1" ht="12.75" customHeight="1">
      <c r="A120" s="45">
        <v>30057</v>
      </c>
      <c r="B120" s="41" t="s">
        <v>175</v>
      </c>
      <c r="C120" s="41"/>
      <c r="D120" s="69">
        <v>12</v>
      </c>
      <c r="E120" s="46">
        <v>5688</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22" customFormat="1" ht="12.75" customHeight="1">
      <c r="A121" s="45">
        <v>30058</v>
      </c>
      <c r="B121" s="41" t="s">
        <v>176</v>
      </c>
      <c r="C121" s="41"/>
      <c r="D121" s="69">
        <v>11</v>
      </c>
      <c r="E121" s="46">
        <v>2717</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22" customFormat="1" ht="12.75" customHeight="1">
      <c r="A122" s="45">
        <v>30059</v>
      </c>
      <c r="B122" s="41" t="s">
        <v>177</v>
      </c>
      <c r="C122" s="41"/>
      <c r="D122" s="69">
        <v>6</v>
      </c>
      <c r="E122" s="46">
        <v>1976</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22" customFormat="1" ht="12.75" customHeight="1">
      <c r="A123" s="45">
        <v>30060</v>
      </c>
      <c r="B123" s="41" t="s">
        <v>178</v>
      </c>
      <c r="C123" s="41"/>
      <c r="D123" s="69">
        <v>10</v>
      </c>
      <c r="E123" s="46">
        <v>1593</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22" customFormat="1" ht="12.75" customHeight="1">
      <c r="A124" s="45">
        <v>30061</v>
      </c>
      <c r="B124" s="41" t="s">
        <v>179</v>
      </c>
      <c r="C124" s="41"/>
      <c r="D124" s="69">
        <v>6</v>
      </c>
      <c r="E124" s="46">
        <v>564</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247" s="34" customFormat="1" ht="12.75" customHeight="1">
      <c r="A125" s="45">
        <v>30062</v>
      </c>
      <c r="B125" s="41" t="s">
        <v>180</v>
      </c>
      <c r="C125" s="41"/>
      <c r="D125" s="69">
        <v>11</v>
      </c>
      <c r="E125" s="46">
        <v>5092</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row>
    <row r="126" spans="1:247" s="66" customFormat="1" ht="14.25" customHeight="1" thickBot="1">
      <c r="A126" s="54">
        <v>30063</v>
      </c>
      <c r="B126" s="63" t="s">
        <v>181</v>
      </c>
      <c r="C126" s="63"/>
      <c r="D126" s="78">
        <v>8</v>
      </c>
      <c r="E126" s="64">
        <v>2238</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65"/>
      <c r="HW126" s="65"/>
      <c r="HX126" s="65"/>
      <c r="HY126" s="65"/>
      <c r="HZ126" s="65"/>
      <c r="IA126" s="65"/>
      <c r="IB126" s="65"/>
      <c r="IC126" s="65"/>
      <c r="ID126" s="65"/>
      <c r="IE126" s="65"/>
      <c r="IF126" s="65"/>
      <c r="IG126" s="65"/>
      <c r="IH126" s="65"/>
      <c r="II126" s="65"/>
      <c r="IJ126" s="65"/>
      <c r="IK126" s="65"/>
      <c r="IL126" s="65"/>
      <c r="IM126" s="65"/>
    </row>
    <row r="127" spans="1:247" ht="14.25" thickTop="1">
      <c r="A127" s="45">
        <v>30064</v>
      </c>
      <c r="B127" s="60" t="s">
        <v>182</v>
      </c>
      <c r="C127" s="60"/>
      <c r="D127" s="32">
        <v>14</v>
      </c>
      <c r="E127" s="42">
        <v>2718</v>
      </c>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row>
    <row r="128" spans="1:247" ht="13.5">
      <c r="A128" s="45">
        <v>30065</v>
      </c>
      <c r="B128" s="60" t="s">
        <v>183</v>
      </c>
      <c r="C128" s="60"/>
      <c r="D128" s="32">
        <v>9</v>
      </c>
      <c r="E128" s="42">
        <v>2889</v>
      </c>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row>
    <row r="129" spans="1:247" ht="13.5">
      <c r="A129" s="45">
        <v>30066</v>
      </c>
      <c r="B129" s="60" t="s">
        <v>184</v>
      </c>
      <c r="C129" s="60"/>
      <c r="D129" s="32">
        <v>6</v>
      </c>
      <c r="E129" s="42">
        <v>2995</v>
      </c>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row>
    <row r="130" spans="1:247" ht="13.5">
      <c r="A130" s="45">
        <v>30067</v>
      </c>
      <c r="B130" s="31" t="s">
        <v>185</v>
      </c>
      <c r="C130" s="31"/>
      <c r="D130" s="70">
        <v>7</v>
      </c>
      <c r="E130" s="44">
        <v>2135</v>
      </c>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row>
    <row r="131" spans="1:247" ht="13.5">
      <c r="A131" s="45">
        <v>30068</v>
      </c>
      <c r="B131" s="31" t="s">
        <v>186</v>
      </c>
      <c r="C131" s="31"/>
      <c r="D131" s="70">
        <v>12</v>
      </c>
      <c r="E131" s="44">
        <v>4864</v>
      </c>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row>
    <row r="132" spans="1:247" ht="13.5">
      <c r="A132" s="45">
        <v>30069</v>
      </c>
      <c r="B132" s="60" t="s">
        <v>187</v>
      </c>
      <c r="C132" s="60"/>
      <c r="D132" s="32">
        <v>14</v>
      </c>
      <c r="E132" s="42">
        <v>3045</v>
      </c>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row>
    <row r="133" spans="1:247" ht="13.5">
      <c r="A133" s="45">
        <v>30070</v>
      </c>
      <c r="B133" s="41" t="s">
        <v>188</v>
      </c>
      <c r="D133" s="69">
        <v>13</v>
      </c>
      <c r="E133" s="46">
        <v>5361</v>
      </c>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row>
    <row r="134" spans="1:247" ht="13.5">
      <c r="A134" s="45">
        <v>30071</v>
      </c>
      <c r="B134" s="41" t="s">
        <v>189</v>
      </c>
      <c r="D134" s="69">
        <v>7</v>
      </c>
      <c r="E134" s="46">
        <v>2530</v>
      </c>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row>
    <row r="135" spans="1:247" ht="13.5">
      <c r="A135" s="45">
        <v>30072</v>
      </c>
      <c r="B135" s="41" t="s">
        <v>190</v>
      </c>
      <c r="D135" s="69">
        <v>12</v>
      </c>
      <c r="E135" s="46">
        <v>8864</v>
      </c>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row>
    <row r="136" spans="1:247" ht="13.5">
      <c r="A136" s="45">
        <v>30073</v>
      </c>
      <c r="B136" s="41" t="s">
        <v>191</v>
      </c>
      <c r="D136" s="69">
        <v>7</v>
      </c>
      <c r="E136" s="46">
        <v>2870</v>
      </c>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row>
    <row r="137" spans="1:247" ht="13.5">
      <c r="A137" s="45">
        <v>30074</v>
      </c>
      <c r="B137" s="41" t="s">
        <v>192</v>
      </c>
      <c r="D137" s="69">
        <v>12</v>
      </c>
      <c r="E137" s="46">
        <v>5634</v>
      </c>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row>
    <row r="138" spans="1:247" ht="13.5">
      <c r="A138" s="52">
        <v>30075</v>
      </c>
      <c r="B138" s="34" t="s">
        <v>193</v>
      </c>
      <c r="C138" s="34"/>
      <c r="D138" s="75">
        <v>14</v>
      </c>
      <c r="E138" s="53">
        <v>2599</v>
      </c>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row>
    <row r="139" spans="1:247" ht="13.5">
      <c r="A139" s="45">
        <v>30076</v>
      </c>
      <c r="B139" s="41" t="s">
        <v>194</v>
      </c>
      <c r="D139" s="69">
        <v>6</v>
      </c>
      <c r="E139" s="46">
        <v>1666</v>
      </c>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row>
    <row r="140" spans="1:247" ht="13.5">
      <c r="A140" s="45">
        <v>30077</v>
      </c>
      <c r="B140" s="41" t="s">
        <v>195</v>
      </c>
      <c r="D140" s="69">
        <v>14</v>
      </c>
      <c r="E140" s="46">
        <v>2730</v>
      </c>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row>
    <row r="141" spans="1:247" ht="13.5">
      <c r="A141" s="45">
        <v>30078</v>
      </c>
      <c r="B141" s="41" t="s">
        <v>196</v>
      </c>
      <c r="D141" s="69">
        <v>9</v>
      </c>
      <c r="E141" s="46">
        <v>5486</v>
      </c>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row>
    <row r="142" spans="1:247" ht="13.5">
      <c r="A142" s="45">
        <v>30079</v>
      </c>
      <c r="B142" s="41" t="s">
        <v>197</v>
      </c>
      <c r="D142" s="69">
        <v>12</v>
      </c>
      <c r="E142" s="46">
        <v>6559</v>
      </c>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row>
    <row r="143" spans="1:247" ht="13.5">
      <c r="A143" s="45">
        <v>30080</v>
      </c>
      <c r="B143" s="41" t="s">
        <v>198</v>
      </c>
      <c r="D143" s="69">
        <v>12</v>
      </c>
      <c r="E143" s="46">
        <v>3229</v>
      </c>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row>
    <row r="144" spans="1:247" ht="13.5">
      <c r="A144" s="45">
        <v>30081</v>
      </c>
      <c r="B144" s="41" t="s">
        <v>199</v>
      </c>
      <c r="D144" s="69">
        <v>7</v>
      </c>
      <c r="E144" s="46">
        <v>1035</v>
      </c>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row>
    <row r="145" spans="1:247" ht="13.5">
      <c r="A145" s="45">
        <v>30082</v>
      </c>
      <c r="B145" s="41" t="s">
        <v>200</v>
      </c>
      <c r="D145" s="69">
        <v>14</v>
      </c>
      <c r="E145" s="46">
        <v>1504</v>
      </c>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row>
    <row r="146" spans="1:247" ht="13.5">
      <c r="A146" s="45">
        <v>30083</v>
      </c>
      <c r="B146" s="41" t="s">
        <v>201</v>
      </c>
      <c r="D146" s="69">
        <v>10</v>
      </c>
      <c r="E146" s="46">
        <v>4065</v>
      </c>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row>
    <row r="147" spans="1:247" ht="13.5">
      <c r="A147" s="45">
        <v>30084</v>
      </c>
      <c r="B147" s="41" t="s">
        <v>202</v>
      </c>
      <c r="D147" s="69">
        <v>7</v>
      </c>
      <c r="E147" s="46">
        <v>289</v>
      </c>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row>
    <row r="148" spans="1:247" ht="13.5">
      <c r="A148" s="45">
        <v>30085</v>
      </c>
      <c r="B148" s="41" t="s">
        <v>203</v>
      </c>
      <c r="D148" s="69">
        <v>10</v>
      </c>
      <c r="E148" s="46">
        <v>882</v>
      </c>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row>
    <row r="149" spans="1:106" s="22" customFormat="1" ht="12.75" customHeight="1">
      <c r="A149" s="45">
        <v>30086</v>
      </c>
      <c r="B149" s="41" t="s">
        <v>204</v>
      </c>
      <c r="C149" s="41"/>
      <c r="D149" s="69">
        <v>10</v>
      </c>
      <c r="E149" s="46">
        <v>1160</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1:106" s="22" customFormat="1" ht="12.75" customHeight="1">
      <c r="A150" s="45">
        <v>30087</v>
      </c>
      <c r="B150" s="41" t="s">
        <v>205</v>
      </c>
      <c r="C150" s="41"/>
      <c r="D150" s="69">
        <v>8</v>
      </c>
      <c r="E150" s="46">
        <v>3009</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row r="151" spans="1:106" s="22" customFormat="1" ht="12.75" customHeight="1">
      <c r="A151" s="45">
        <v>30088</v>
      </c>
      <c r="B151" s="41" t="s">
        <v>206</v>
      </c>
      <c r="C151" s="41"/>
      <c r="D151" s="69">
        <v>7</v>
      </c>
      <c r="E151" s="46">
        <v>597</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row>
    <row r="152" spans="1:106" s="22" customFormat="1" ht="12.75" customHeight="1">
      <c r="A152" s="45">
        <v>30089</v>
      </c>
      <c r="B152" s="41" t="s">
        <v>207</v>
      </c>
      <c r="C152" s="41"/>
      <c r="D152" s="69">
        <v>7</v>
      </c>
      <c r="E152" s="46">
        <v>489</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row>
    <row r="153" spans="1:106" s="22" customFormat="1" ht="12.75" customHeight="1">
      <c r="A153" s="45">
        <v>30090</v>
      </c>
      <c r="B153" s="41" t="s">
        <v>208</v>
      </c>
      <c r="C153" s="41"/>
      <c r="D153" s="69">
        <v>9</v>
      </c>
      <c r="E153" s="46">
        <v>4881</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row>
    <row r="154" spans="1:106" s="22" customFormat="1" ht="12.75" customHeight="1">
      <c r="A154" s="45">
        <v>30091</v>
      </c>
      <c r="B154" s="41" t="s">
        <v>209</v>
      </c>
      <c r="C154" s="41"/>
      <c r="D154" s="69">
        <v>10</v>
      </c>
      <c r="E154" s="46">
        <v>5866</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row>
    <row r="155" spans="1:106" s="22" customFormat="1" ht="12.75" customHeight="1">
      <c r="A155" s="45">
        <v>30092</v>
      </c>
      <c r="B155" s="41" t="s">
        <v>210</v>
      </c>
      <c r="C155" s="41"/>
      <c r="D155" s="69">
        <v>6</v>
      </c>
      <c r="E155" s="46">
        <v>1224</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row>
    <row r="156" spans="1:106" s="22" customFormat="1" ht="12.75" customHeight="1">
      <c r="A156" s="45">
        <v>30093</v>
      </c>
      <c r="B156" s="41" t="s">
        <v>211</v>
      </c>
      <c r="C156" s="41"/>
      <c r="D156" s="69">
        <v>6</v>
      </c>
      <c r="E156" s="46">
        <v>329</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row>
    <row r="157" spans="1:106" s="22" customFormat="1" ht="12.75" customHeight="1">
      <c r="A157" s="45">
        <v>30094</v>
      </c>
      <c r="B157" s="41" t="s">
        <v>212</v>
      </c>
      <c r="C157" s="41"/>
      <c r="D157" s="69">
        <v>7</v>
      </c>
      <c r="E157" s="46">
        <v>585</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row>
    <row r="158" spans="1:106" s="22" customFormat="1" ht="12.75" customHeight="1">
      <c r="A158" s="45">
        <v>30095</v>
      </c>
      <c r="B158" s="41" t="s">
        <v>213</v>
      </c>
      <c r="C158" s="41"/>
      <c r="D158" s="69">
        <v>8</v>
      </c>
      <c r="E158" s="46">
        <v>2359</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row>
    <row r="159" spans="1:106" s="22" customFormat="1" ht="12.75" customHeight="1">
      <c r="A159" s="45">
        <v>30096</v>
      </c>
      <c r="B159" s="41" t="s">
        <v>214</v>
      </c>
      <c r="C159" s="41"/>
      <c r="D159" s="69">
        <v>14</v>
      </c>
      <c r="E159" s="46">
        <v>4309</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row>
    <row r="160" spans="1:106" s="22" customFormat="1" ht="12.75" customHeight="1">
      <c r="A160" s="45">
        <v>30097</v>
      </c>
      <c r="B160" s="41" t="s">
        <v>215</v>
      </c>
      <c r="C160" s="41"/>
      <c r="D160" s="69">
        <v>14</v>
      </c>
      <c r="E160" s="46">
        <v>1974</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1:106" s="22" customFormat="1" ht="12.75" customHeight="1">
      <c r="A161" s="45">
        <v>30098</v>
      </c>
      <c r="B161" s="60" t="s">
        <v>216</v>
      </c>
      <c r="C161" s="60"/>
      <c r="D161" s="32">
        <v>13</v>
      </c>
      <c r="E161" s="40">
        <v>2954</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row>
    <row r="162" spans="1:106" s="22" customFormat="1" ht="12.75" customHeight="1">
      <c r="A162" s="45">
        <v>30099</v>
      </c>
      <c r="B162" s="60" t="s">
        <v>217</v>
      </c>
      <c r="C162" s="60"/>
      <c r="D162" s="32">
        <v>8</v>
      </c>
      <c r="E162" s="42">
        <v>8000</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row>
    <row r="163" spans="1:106" s="22" customFormat="1" ht="12.75" customHeight="1">
      <c r="A163" s="45">
        <v>30100</v>
      </c>
      <c r="B163" s="60" t="s">
        <v>218</v>
      </c>
      <c r="C163" s="60"/>
      <c r="D163" s="32">
        <v>14</v>
      </c>
      <c r="E163" s="42">
        <v>7478</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row>
    <row r="164" spans="1:106" s="22" customFormat="1" ht="12.75" customHeight="1">
      <c r="A164" s="45">
        <v>30101</v>
      </c>
      <c r="B164" s="60" t="s">
        <v>219</v>
      </c>
      <c r="C164" s="60"/>
      <c r="D164" s="32">
        <v>10</v>
      </c>
      <c r="E164" s="42">
        <v>5879</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1:106" s="22" customFormat="1" ht="12.75" customHeight="1">
      <c r="A165" s="45">
        <v>30102</v>
      </c>
      <c r="B165" s="31" t="s">
        <v>220</v>
      </c>
      <c r="C165" s="31"/>
      <c r="D165" s="70">
        <v>10</v>
      </c>
      <c r="E165" s="44">
        <v>1184</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row>
    <row r="166" spans="1:247" s="34" customFormat="1" ht="12.75" customHeight="1">
      <c r="A166" s="45">
        <v>30103</v>
      </c>
      <c r="B166" s="31" t="s">
        <v>221</v>
      </c>
      <c r="C166" s="31"/>
      <c r="D166" s="70">
        <v>10</v>
      </c>
      <c r="E166" s="44">
        <v>2214</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c r="IH166" s="33"/>
      <c r="II166" s="33"/>
      <c r="IJ166" s="33"/>
      <c r="IK166" s="33"/>
      <c r="IL166" s="33"/>
      <c r="IM166" s="33"/>
    </row>
    <row r="167" spans="1:247" s="51" customFormat="1" ht="14.25" customHeight="1">
      <c r="A167" s="45">
        <v>30104</v>
      </c>
      <c r="B167" s="60" t="s">
        <v>222</v>
      </c>
      <c r="C167" s="60"/>
      <c r="D167" s="32">
        <v>13</v>
      </c>
      <c r="E167" s="42">
        <v>2429</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c r="IM167" s="50"/>
    </row>
    <row r="168" spans="1:106" s="55" customFormat="1" ht="14.25" thickBot="1">
      <c r="A168" s="54">
        <v>30105</v>
      </c>
      <c r="B168" s="55" t="s">
        <v>223</v>
      </c>
      <c r="D168" s="76">
        <v>13</v>
      </c>
      <c r="E168" s="56">
        <v>1367</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row>
    <row r="169" spans="1:248" ht="14.25" thickTop="1">
      <c r="A169" s="45">
        <v>30106</v>
      </c>
      <c r="B169" s="41" t="s">
        <v>224</v>
      </c>
      <c r="D169" s="69">
        <v>8</v>
      </c>
      <c r="E169" s="46">
        <v>1621</v>
      </c>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row>
    <row r="170" spans="1:248" ht="13.5">
      <c r="A170" s="45">
        <v>30107</v>
      </c>
      <c r="B170" s="41" t="s">
        <v>225</v>
      </c>
      <c r="D170" s="69">
        <v>7</v>
      </c>
      <c r="E170" s="46">
        <v>418</v>
      </c>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c r="IH170" s="33"/>
      <c r="II170" s="33"/>
      <c r="IJ170" s="33"/>
      <c r="IK170" s="33"/>
      <c r="IL170" s="33"/>
      <c r="IM170" s="33"/>
      <c r="IN170" s="33"/>
    </row>
    <row r="171" spans="1:248" ht="13.5">
      <c r="A171" s="45">
        <v>30108</v>
      </c>
      <c r="B171" s="41" t="s">
        <v>226</v>
      </c>
      <c r="D171" s="69">
        <v>10</v>
      </c>
      <c r="E171" s="46">
        <v>585</v>
      </c>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c r="HS171" s="33"/>
      <c r="HT171" s="33"/>
      <c r="HU171" s="33"/>
      <c r="HV171" s="33"/>
      <c r="HW171" s="33"/>
      <c r="HX171" s="33"/>
      <c r="HY171" s="33"/>
      <c r="HZ171" s="33"/>
      <c r="IA171" s="33"/>
      <c r="IB171" s="33"/>
      <c r="IC171" s="33"/>
      <c r="ID171" s="33"/>
      <c r="IE171" s="33"/>
      <c r="IF171" s="33"/>
      <c r="IG171" s="33"/>
      <c r="IH171" s="33"/>
      <c r="II171" s="33"/>
      <c r="IJ171" s="33"/>
      <c r="IK171" s="33"/>
      <c r="IL171" s="33"/>
      <c r="IM171" s="33"/>
      <c r="IN171" s="33"/>
    </row>
    <row r="172" spans="1:248" ht="13.5">
      <c r="A172" s="45">
        <v>30109</v>
      </c>
      <c r="B172" s="41" t="s">
        <v>227</v>
      </c>
      <c r="D172" s="69">
        <v>11</v>
      </c>
      <c r="E172" s="46">
        <v>3800</v>
      </c>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c r="HU172" s="33"/>
      <c r="HV172" s="33"/>
      <c r="HW172" s="33"/>
      <c r="HX172" s="33"/>
      <c r="HY172" s="33"/>
      <c r="HZ172" s="33"/>
      <c r="IA172" s="33"/>
      <c r="IB172" s="33"/>
      <c r="IC172" s="33"/>
      <c r="ID172" s="33"/>
      <c r="IE172" s="33"/>
      <c r="IF172" s="33"/>
      <c r="IG172" s="33"/>
      <c r="IH172" s="33"/>
      <c r="II172" s="33"/>
      <c r="IJ172" s="33"/>
      <c r="IK172" s="33"/>
      <c r="IL172" s="33"/>
      <c r="IM172" s="33"/>
      <c r="IN172" s="33"/>
    </row>
    <row r="173" spans="1:248" ht="13.5">
      <c r="A173" s="45">
        <v>30110</v>
      </c>
      <c r="B173" s="41" t="s">
        <v>228</v>
      </c>
      <c r="D173" s="69">
        <v>7</v>
      </c>
      <c r="E173" s="46">
        <v>979</v>
      </c>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c r="HU173" s="33"/>
      <c r="HV173" s="33"/>
      <c r="HW173" s="33"/>
      <c r="HX173" s="33"/>
      <c r="HY173" s="33"/>
      <c r="HZ173" s="33"/>
      <c r="IA173" s="33"/>
      <c r="IB173" s="33"/>
      <c r="IC173" s="33"/>
      <c r="ID173" s="33"/>
      <c r="IE173" s="33"/>
      <c r="IF173" s="33"/>
      <c r="IG173" s="33"/>
      <c r="IH173" s="33"/>
      <c r="II173" s="33"/>
      <c r="IJ173" s="33"/>
      <c r="IK173" s="33"/>
      <c r="IL173" s="33"/>
      <c r="IM173" s="33"/>
      <c r="IN173" s="33"/>
    </row>
    <row r="174" spans="1:248" ht="13.5">
      <c r="A174" s="45">
        <v>30111</v>
      </c>
      <c r="B174" s="41" t="s">
        <v>229</v>
      </c>
      <c r="D174" s="69">
        <v>10</v>
      </c>
      <c r="E174" s="46">
        <v>430</v>
      </c>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c r="HS174" s="33"/>
      <c r="HT174" s="33"/>
      <c r="HU174" s="33"/>
      <c r="HV174" s="33"/>
      <c r="HW174" s="33"/>
      <c r="HX174" s="33"/>
      <c r="HY174" s="33"/>
      <c r="HZ174" s="33"/>
      <c r="IA174" s="33"/>
      <c r="IB174" s="33"/>
      <c r="IC174" s="33"/>
      <c r="ID174" s="33"/>
      <c r="IE174" s="33"/>
      <c r="IF174" s="33"/>
      <c r="IG174" s="33"/>
      <c r="IH174" s="33"/>
      <c r="II174" s="33"/>
      <c r="IJ174" s="33"/>
      <c r="IK174" s="33"/>
      <c r="IL174" s="33"/>
      <c r="IM174" s="33"/>
      <c r="IN174" s="33"/>
    </row>
    <row r="175" spans="1:248" ht="13.5">
      <c r="A175" s="45">
        <v>30112</v>
      </c>
      <c r="B175" s="41" t="s">
        <v>230</v>
      </c>
      <c r="D175" s="69">
        <v>7</v>
      </c>
      <c r="E175" s="46">
        <v>1395</v>
      </c>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row>
    <row r="176" spans="1:248" ht="13.5">
      <c r="A176" s="45">
        <v>30113</v>
      </c>
      <c r="B176" s="41" t="s">
        <v>231</v>
      </c>
      <c r="D176" s="69">
        <v>9</v>
      </c>
      <c r="E176" s="46">
        <v>743</v>
      </c>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row>
    <row r="177" spans="1:248" ht="13.5">
      <c r="A177" s="45">
        <v>30114</v>
      </c>
      <c r="B177" s="41" t="s">
        <v>232</v>
      </c>
      <c r="D177" s="69">
        <v>11</v>
      </c>
      <c r="E177" s="46">
        <v>4185</v>
      </c>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row>
    <row r="178" spans="1:248" ht="13.5">
      <c r="A178" s="45">
        <v>30115</v>
      </c>
      <c r="B178" s="41" t="s">
        <v>233</v>
      </c>
      <c r="D178" s="69">
        <v>13</v>
      </c>
      <c r="E178" s="46">
        <v>455</v>
      </c>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row>
    <row r="179" spans="1:248" ht="13.5">
      <c r="A179" s="45">
        <v>30116</v>
      </c>
      <c r="B179" s="41" t="s">
        <v>234</v>
      </c>
      <c r="D179" s="69">
        <v>9</v>
      </c>
      <c r="E179" s="46">
        <v>9026</v>
      </c>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row>
    <row r="180" spans="1:248" ht="13.5">
      <c r="A180" s="52">
        <v>30117</v>
      </c>
      <c r="B180" s="34" t="s">
        <v>235</v>
      </c>
      <c r="C180" s="34"/>
      <c r="D180" s="75">
        <v>6</v>
      </c>
      <c r="E180" s="53">
        <v>4987</v>
      </c>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row>
    <row r="181" spans="1:248" ht="13.5">
      <c r="A181" s="52">
        <v>30118</v>
      </c>
      <c r="B181" s="34" t="s">
        <v>236</v>
      </c>
      <c r="C181" s="34"/>
      <c r="D181" s="75">
        <v>12</v>
      </c>
      <c r="E181" s="53">
        <v>13571</v>
      </c>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row>
    <row r="182" spans="1:248" ht="13.5">
      <c r="A182" s="45">
        <v>30119</v>
      </c>
      <c r="B182" s="41" t="s">
        <v>237</v>
      </c>
      <c r="D182" s="69">
        <v>14</v>
      </c>
      <c r="E182" s="46">
        <v>2052</v>
      </c>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c r="HU182" s="33"/>
      <c r="HV182" s="33"/>
      <c r="HW182" s="33"/>
      <c r="HX182" s="33"/>
      <c r="HY182" s="33"/>
      <c r="HZ182" s="33"/>
      <c r="IA182" s="33"/>
      <c r="IB182" s="33"/>
      <c r="IC182" s="33"/>
      <c r="ID182" s="33"/>
      <c r="IE182" s="33"/>
      <c r="IF182" s="33"/>
      <c r="IG182" s="33"/>
      <c r="IH182" s="33"/>
      <c r="II182" s="33"/>
      <c r="IJ182" s="33"/>
      <c r="IK182" s="33"/>
      <c r="IL182" s="33"/>
      <c r="IM182" s="33"/>
      <c r="IN182" s="33"/>
    </row>
    <row r="183" spans="1:248" ht="13.5">
      <c r="A183" s="45">
        <v>30120</v>
      </c>
      <c r="B183" s="41" t="s">
        <v>238</v>
      </c>
      <c r="D183" s="69">
        <v>13</v>
      </c>
      <c r="E183" s="46">
        <v>2844</v>
      </c>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row>
    <row r="184" spans="1:248" ht="13.5">
      <c r="A184" s="45">
        <v>30121</v>
      </c>
      <c r="B184" s="41" t="s">
        <v>239</v>
      </c>
      <c r="D184" s="69">
        <v>7</v>
      </c>
      <c r="E184" s="46">
        <v>10549</v>
      </c>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row>
    <row r="185" spans="1:248" ht="13.5">
      <c r="A185" s="45">
        <v>30122</v>
      </c>
      <c r="B185" s="41" t="s">
        <v>240</v>
      </c>
      <c r="D185" s="69">
        <v>10</v>
      </c>
      <c r="E185" s="46">
        <v>2304</v>
      </c>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c r="HU185" s="33"/>
      <c r="HV185" s="33"/>
      <c r="HW185" s="33"/>
      <c r="HX185" s="33"/>
      <c r="HY185" s="33"/>
      <c r="HZ185" s="33"/>
      <c r="IA185" s="33"/>
      <c r="IB185" s="33"/>
      <c r="IC185" s="33"/>
      <c r="ID185" s="33"/>
      <c r="IE185" s="33"/>
      <c r="IF185" s="33"/>
      <c r="IG185" s="33"/>
      <c r="IH185" s="33"/>
      <c r="II185" s="33"/>
      <c r="IJ185" s="33"/>
      <c r="IK185" s="33"/>
      <c r="IL185" s="33"/>
      <c r="IM185" s="33"/>
      <c r="IN185" s="33"/>
    </row>
    <row r="186" spans="1:248" ht="13.5">
      <c r="A186" s="45">
        <v>30123</v>
      </c>
      <c r="B186" s="41" t="s">
        <v>241</v>
      </c>
      <c r="D186" s="69">
        <v>14</v>
      </c>
      <c r="E186" s="46">
        <v>3078</v>
      </c>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c r="HU186" s="33"/>
      <c r="HV186" s="33"/>
      <c r="HW186" s="33"/>
      <c r="HX186" s="33"/>
      <c r="HY186" s="33"/>
      <c r="HZ186" s="33"/>
      <c r="IA186" s="33"/>
      <c r="IB186" s="33"/>
      <c r="IC186" s="33"/>
      <c r="ID186" s="33"/>
      <c r="IE186" s="33"/>
      <c r="IF186" s="33"/>
      <c r="IG186" s="33"/>
      <c r="IH186" s="33"/>
      <c r="II186" s="33"/>
      <c r="IJ186" s="33"/>
      <c r="IK186" s="33"/>
      <c r="IL186" s="33"/>
      <c r="IM186" s="33"/>
      <c r="IN186" s="33"/>
    </row>
    <row r="187" spans="1:248" ht="13.5">
      <c r="A187" s="45">
        <v>30124</v>
      </c>
      <c r="B187" s="41" t="s">
        <v>242</v>
      </c>
      <c r="D187" s="69">
        <v>6</v>
      </c>
      <c r="E187" s="46">
        <v>2464</v>
      </c>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row>
    <row r="188" spans="1:248" ht="13.5">
      <c r="A188" s="45">
        <v>30125</v>
      </c>
      <c r="B188" s="41" t="s">
        <v>243</v>
      </c>
      <c r="D188" s="69">
        <v>7</v>
      </c>
      <c r="E188" s="46">
        <v>647</v>
      </c>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c r="HU188" s="33"/>
      <c r="HV188" s="33"/>
      <c r="HW188" s="33"/>
      <c r="HX188" s="33"/>
      <c r="HY188" s="33"/>
      <c r="HZ188" s="33"/>
      <c r="IA188" s="33"/>
      <c r="IB188" s="33"/>
      <c r="IC188" s="33"/>
      <c r="ID188" s="33"/>
      <c r="IE188" s="33"/>
      <c r="IF188" s="33"/>
      <c r="IG188" s="33"/>
      <c r="IH188" s="33"/>
      <c r="II188" s="33"/>
      <c r="IJ188" s="33"/>
      <c r="IK188" s="33"/>
      <c r="IL188" s="33"/>
      <c r="IM188" s="33"/>
      <c r="IN188" s="33"/>
    </row>
    <row r="189" spans="1:248" ht="13.5">
      <c r="A189" s="45">
        <v>30126</v>
      </c>
      <c r="B189" s="41" t="s">
        <v>244</v>
      </c>
      <c r="D189" s="69">
        <v>8</v>
      </c>
      <c r="E189" s="46">
        <v>1771</v>
      </c>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c r="HU189" s="33"/>
      <c r="HV189" s="33"/>
      <c r="HW189" s="33"/>
      <c r="HX189" s="33"/>
      <c r="HY189" s="33"/>
      <c r="HZ189" s="33"/>
      <c r="IA189" s="33"/>
      <c r="IB189" s="33"/>
      <c r="IC189" s="33"/>
      <c r="ID189" s="33"/>
      <c r="IE189" s="33"/>
      <c r="IF189" s="33"/>
      <c r="IG189" s="33"/>
      <c r="IH189" s="33"/>
      <c r="II189" s="33"/>
      <c r="IJ189" s="33"/>
      <c r="IK189" s="33"/>
      <c r="IL189" s="33"/>
      <c r="IM189" s="33"/>
      <c r="IN189" s="33"/>
    </row>
    <row r="190" spans="1:248" ht="13.5">
      <c r="A190" s="45">
        <v>30127</v>
      </c>
      <c r="B190" s="41" t="s">
        <v>245</v>
      </c>
      <c r="D190" s="69">
        <v>9</v>
      </c>
      <c r="E190" s="46">
        <v>7561</v>
      </c>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c r="HU190" s="33"/>
      <c r="HV190" s="33"/>
      <c r="HW190" s="33"/>
      <c r="HX190" s="33"/>
      <c r="HY190" s="33"/>
      <c r="HZ190" s="33"/>
      <c r="IA190" s="33"/>
      <c r="IB190" s="33"/>
      <c r="IC190" s="33"/>
      <c r="ID190" s="33"/>
      <c r="IE190" s="33"/>
      <c r="IF190" s="33"/>
      <c r="IG190" s="33"/>
      <c r="IH190" s="33"/>
      <c r="II190" s="33"/>
      <c r="IJ190" s="33"/>
      <c r="IK190" s="33"/>
      <c r="IL190" s="33"/>
      <c r="IM190" s="33"/>
      <c r="IN190" s="33"/>
    </row>
    <row r="191" spans="1:106" s="22" customFormat="1" ht="12.75" customHeight="1">
      <c r="A191" s="45">
        <v>30128</v>
      </c>
      <c r="B191" s="41" t="s">
        <v>246</v>
      </c>
      <c r="C191" s="41"/>
      <c r="D191" s="69">
        <v>13</v>
      </c>
      <c r="E191" s="46">
        <v>1675</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1:106" s="22" customFormat="1" ht="12.75" customHeight="1">
      <c r="A192" s="45">
        <v>30129</v>
      </c>
      <c r="B192" s="41" t="s">
        <v>247</v>
      </c>
      <c r="C192" s="41"/>
      <c r="D192" s="69">
        <v>12</v>
      </c>
      <c r="E192" s="46">
        <v>96649</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1:106" s="22" customFormat="1" ht="12.75" customHeight="1">
      <c r="A193" s="45">
        <v>30130</v>
      </c>
      <c r="B193" s="41" t="s">
        <v>248</v>
      </c>
      <c r="C193" s="41"/>
      <c r="D193" s="69">
        <v>11</v>
      </c>
      <c r="E193" s="46">
        <v>2925</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s="22" customFormat="1" ht="12.75" customHeight="1">
      <c r="A194" s="45">
        <v>30131</v>
      </c>
      <c r="B194" s="41" t="s">
        <v>249</v>
      </c>
      <c r="C194" s="41"/>
      <c r="D194" s="69">
        <v>6</v>
      </c>
      <c r="E194" s="46">
        <v>2270</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1:106" s="22" customFormat="1" ht="12.75" customHeight="1">
      <c r="A195" s="45">
        <v>30132</v>
      </c>
      <c r="B195" s="41" t="s">
        <v>250</v>
      </c>
      <c r="C195" s="41"/>
      <c r="D195" s="69">
        <v>7</v>
      </c>
      <c r="E195" s="46">
        <v>920</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s="22" customFormat="1" ht="12.75" customHeight="1">
      <c r="A196" s="45">
        <v>30133</v>
      </c>
      <c r="B196" s="60" t="s">
        <v>251</v>
      </c>
      <c r="C196" s="60"/>
      <c r="D196" s="32">
        <v>7</v>
      </c>
      <c r="E196" s="40">
        <v>2232</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1:106" s="22" customFormat="1" ht="12.75" customHeight="1">
      <c r="A197" s="45">
        <v>30134</v>
      </c>
      <c r="B197" s="60" t="s">
        <v>252</v>
      </c>
      <c r="C197" s="60"/>
      <c r="D197" s="32">
        <v>13</v>
      </c>
      <c r="E197" s="42">
        <v>1383</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row>
    <row r="198" spans="1:106" s="22" customFormat="1" ht="12.75" customHeight="1">
      <c r="A198" s="45">
        <v>30135</v>
      </c>
      <c r="B198" s="60" t="s">
        <v>253</v>
      </c>
      <c r="C198" s="60"/>
      <c r="D198" s="32">
        <v>13</v>
      </c>
      <c r="E198" s="42">
        <v>749</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row>
    <row r="199" spans="1:106" s="22" customFormat="1" ht="12.75" customHeight="1">
      <c r="A199" s="45">
        <v>30136</v>
      </c>
      <c r="B199" s="60" t="s">
        <v>254</v>
      </c>
      <c r="C199" s="60"/>
      <c r="D199" s="32">
        <v>7</v>
      </c>
      <c r="E199" s="42">
        <v>620</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row>
    <row r="200" spans="1:106" s="22" customFormat="1" ht="12.75" customHeight="1">
      <c r="A200" s="45">
        <v>30137</v>
      </c>
      <c r="B200" s="41" t="s">
        <v>255</v>
      </c>
      <c r="C200" s="41"/>
      <c r="D200" s="69">
        <v>8</v>
      </c>
      <c r="E200" s="46">
        <v>1956</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1" spans="1:106" s="22" customFormat="1" ht="12.75" customHeight="1">
      <c r="A201" s="45"/>
      <c r="B201" s="41"/>
      <c r="C201" s="41"/>
      <c r="D201" s="69"/>
      <c r="E201" s="46"/>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1:106" s="22" customFormat="1" ht="12.75" customHeight="1">
      <c r="A202" s="38" t="s">
        <v>61</v>
      </c>
      <c r="B202" s="43" t="s">
        <v>64</v>
      </c>
      <c r="C202" s="43"/>
      <c r="D202" s="73"/>
      <c r="E202" s="44">
        <v>141088</v>
      </c>
      <c r="F202"/>
      <c r="G202"/>
      <c r="H202">
        <f>SUM(H203:H204)</f>
        <v>141088</v>
      </c>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row>
    <row r="203" spans="1:106" s="22" customFormat="1" ht="12.75" customHeight="1">
      <c r="A203" s="45">
        <v>31001</v>
      </c>
      <c r="B203" s="60" t="s">
        <v>256</v>
      </c>
      <c r="C203" s="60"/>
      <c r="D203" s="32">
        <v>4</v>
      </c>
      <c r="E203" s="42">
        <v>1701</v>
      </c>
      <c r="F203"/>
      <c r="G203" t="s">
        <v>305</v>
      </c>
      <c r="H203">
        <f>SUMIF(D$203:D$227,4,E$203:E$227)</f>
        <v>70889</v>
      </c>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row>
    <row r="204" spans="1:106" s="22" customFormat="1" ht="12.75" customHeight="1">
      <c r="A204" s="45">
        <v>31002</v>
      </c>
      <c r="B204" s="41" t="s">
        <v>257</v>
      </c>
      <c r="C204" s="41"/>
      <c r="D204" s="69">
        <v>4</v>
      </c>
      <c r="E204" s="46">
        <v>7707</v>
      </c>
      <c r="F204"/>
      <c r="G204" t="s">
        <v>306</v>
      </c>
      <c r="H204">
        <f>SUMIF(D$203:D$227,5,E$203:E$227)</f>
        <v>70199</v>
      </c>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row>
    <row r="205" spans="1:106" s="22" customFormat="1" ht="12.75" customHeight="1">
      <c r="A205" s="45">
        <v>31003</v>
      </c>
      <c r="B205" s="41" t="s">
        <v>258</v>
      </c>
      <c r="C205" s="41"/>
      <c r="D205" s="69">
        <v>5</v>
      </c>
      <c r="E205" s="46">
        <v>1470</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row>
    <row r="206" spans="1:106" s="22" customFormat="1" ht="12.75" customHeight="1">
      <c r="A206" s="45">
        <v>31004</v>
      </c>
      <c r="B206" s="41" t="s">
        <v>259</v>
      </c>
      <c r="C206" s="41"/>
      <c r="D206" s="69">
        <v>4</v>
      </c>
      <c r="E206" s="46">
        <v>417</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row>
    <row r="207" spans="1:106" s="22" customFormat="1" ht="12.75" customHeight="1">
      <c r="A207" s="45">
        <v>31005</v>
      </c>
      <c r="B207" s="41" t="s">
        <v>260</v>
      </c>
      <c r="C207" s="41"/>
      <c r="D207" s="69">
        <v>4</v>
      </c>
      <c r="E207" s="46">
        <v>1754</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row>
    <row r="208" spans="1:248" s="34" customFormat="1" ht="12.75" customHeight="1">
      <c r="A208" s="45">
        <v>31006</v>
      </c>
      <c r="B208" s="41" t="s">
        <v>261</v>
      </c>
      <c r="C208" s="41"/>
      <c r="D208" s="69">
        <v>5</v>
      </c>
      <c r="E208" s="46">
        <v>2884</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row>
    <row r="209" spans="1:248" s="34" customFormat="1" ht="12.75" customHeight="1">
      <c r="A209" s="45">
        <v>31007</v>
      </c>
      <c r="B209" s="41" t="s">
        <v>262</v>
      </c>
      <c r="C209" s="41"/>
      <c r="D209" s="69">
        <v>4</v>
      </c>
      <c r="E209" s="46">
        <v>36197</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row>
    <row r="210" spans="1:248" s="58" customFormat="1" ht="14.25" customHeight="1">
      <c r="A210" s="52">
        <v>31008</v>
      </c>
      <c r="B210" s="34" t="s">
        <v>263</v>
      </c>
      <c r="C210" s="34"/>
      <c r="D210" s="75">
        <v>4</v>
      </c>
      <c r="E210" s="53">
        <v>6708</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c r="FP210" s="50"/>
      <c r="FQ210" s="50"/>
      <c r="FR210" s="50"/>
      <c r="FS210" s="50"/>
      <c r="FT210" s="50"/>
      <c r="FU210" s="50"/>
      <c r="FV210" s="50"/>
      <c r="FW210" s="50"/>
      <c r="FX210" s="50"/>
      <c r="FY210" s="50"/>
      <c r="FZ210" s="50"/>
      <c r="GA210" s="50"/>
      <c r="GB210" s="50"/>
      <c r="GC210" s="50"/>
      <c r="GD210" s="50"/>
      <c r="GE210" s="50"/>
      <c r="GF210" s="50"/>
      <c r="GG210" s="50"/>
      <c r="GH210" s="50"/>
      <c r="GI210" s="50"/>
      <c r="GJ210" s="50"/>
      <c r="GK210" s="50"/>
      <c r="GL210" s="50"/>
      <c r="GM210" s="50"/>
      <c r="GN210" s="50"/>
      <c r="GO210" s="50"/>
      <c r="GP210" s="50"/>
      <c r="GQ210" s="50"/>
      <c r="GR210" s="50"/>
      <c r="GS210" s="50"/>
      <c r="GT210" s="50"/>
      <c r="GU210" s="50"/>
      <c r="GV210" s="50"/>
      <c r="GW210" s="50"/>
      <c r="GX210" s="50"/>
      <c r="GY210" s="50"/>
      <c r="GZ210" s="50"/>
      <c r="HA210" s="50"/>
      <c r="HB210" s="50"/>
      <c r="HC210" s="50"/>
      <c r="HD210" s="50"/>
      <c r="HE210" s="50"/>
      <c r="HF210" s="50"/>
      <c r="HG210" s="50"/>
      <c r="HH210" s="50"/>
      <c r="HI210" s="50"/>
      <c r="HJ210" s="50"/>
      <c r="HK210" s="50"/>
      <c r="HL210" s="50"/>
      <c r="HM210" s="50"/>
      <c r="HN210" s="50"/>
      <c r="HO210" s="50"/>
      <c r="HP210" s="50"/>
      <c r="HQ210" s="50"/>
      <c r="HR210" s="50"/>
      <c r="HS210" s="50"/>
      <c r="HT210" s="50"/>
      <c r="HU210" s="50"/>
      <c r="HV210" s="50"/>
      <c r="HW210" s="50"/>
      <c r="HX210" s="50"/>
      <c r="HY210" s="50"/>
      <c r="HZ210" s="50"/>
      <c r="IA210" s="50"/>
      <c r="IB210" s="50"/>
      <c r="IC210" s="50"/>
      <c r="ID210" s="50"/>
      <c r="IE210" s="50"/>
      <c r="IF210" s="50"/>
      <c r="IG210" s="50"/>
      <c r="IH210" s="50"/>
      <c r="II210" s="50"/>
      <c r="IJ210" s="50"/>
      <c r="IK210" s="50"/>
      <c r="IL210" s="50"/>
      <c r="IM210" s="50"/>
      <c r="IN210" s="50"/>
    </row>
    <row r="211" spans="1:106" s="55" customFormat="1" ht="14.25" thickBot="1">
      <c r="A211" s="54">
        <v>31009</v>
      </c>
      <c r="B211" s="55" t="s">
        <v>264</v>
      </c>
      <c r="D211" s="76">
        <v>5</v>
      </c>
      <c r="E211" s="56">
        <v>8746</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row>
    <row r="212" spans="1:247" ht="14.25" thickTop="1">
      <c r="A212" s="45">
        <v>31010</v>
      </c>
      <c r="B212" s="41" t="s">
        <v>265</v>
      </c>
      <c r="D212" s="69">
        <v>4</v>
      </c>
      <c r="E212" s="46">
        <v>1564</v>
      </c>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row>
    <row r="213" spans="1:247" ht="13.5">
      <c r="A213" s="45">
        <v>31011</v>
      </c>
      <c r="B213" s="41" t="s">
        <v>266</v>
      </c>
      <c r="D213" s="69">
        <v>4</v>
      </c>
      <c r="E213" s="46">
        <v>929</v>
      </c>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c r="HZ213" s="33"/>
      <c r="IA213" s="33"/>
      <c r="IB213" s="33"/>
      <c r="IC213" s="33"/>
      <c r="ID213" s="33"/>
      <c r="IE213" s="33"/>
      <c r="IF213" s="33"/>
      <c r="IG213" s="33"/>
      <c r="IH213" s="33"/>
      <c r="II213" s="33"/>
      <c r="IJ213" s="33"/>
      <c r="IK213" s="33"/>
      <c r="IL213" s="33"/>
      <c r="IM213" s="33"/>
    </row>
    <row r="214" spans="1:247" ht="13.5">
      <c r="A214" s="45">
        <v>31012</v>
      </c>
      <c r="B214" s="41" t="s">
        <v>267</v>
      </c>
      <c r="D214" s="69">
        <v>5</v>
      </c>
      <c r="E214" s="46">
        <v>27720</v>
      </c>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c r="ID214" s="33"/>
      <c r="IE214" s="33"/>
      <c r="IF214" s="33"/>
      <c r="IG214" s="33"/>
      <c r="IH214" s="33"/>
      <c r="II214" s="33"/>
      <c r="IJ214" s="33"/>
      <c r="IK214" s="33"/>
      <c r="IL214" s="33"/>
      <c r="IM214" s="33"/>
    </row>
    <row r="215" spans="1:247" ht="13.5">
      <c r="A215" s="45">
        <v>31013</v>
      </c>
      <c r="B215" s="41" t="s">
        <v>268</v>
      </c>
      <c r="D215" s="69">
        <v>4</v>
      </c>
      <c r="E215" s="46">
        <v>720</v>
      </c>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c r="HZ215" s="33"/>
      <c r="IA215" s="33"/>
      <c r="IB215" s="33"/>
      <c r="IC215" s="33"/>
      <c r="ID215" s="33"/>
      <c r="IE215" s="33"/>
      <c r="IF215" s="33"/>
      <c r="IG215" s="33"/>
      <c r="IH215" s="33"/>
      <c r="II215" s="33"/>
      <c r="IJ215" s="33"/>
      <c r="IK215" s="33"/>
      <c r="IL215" s="33"/>
      <c r="IM215" s="33"/>
    </row>
    <row r="216" spans="1:247" ht="13.5">
      <c r="A216" s="45">
        <v>31014</v>
      </c>
      <c r="B216" s="41" t="s">
        <v>269</v>
      </c>
      <c r="D216" s="69">
        <v>4</v>
      </c>
      <c r="E216" s="46">
        <v>1683</v>
      </c>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c r="HZ216" s="33"/>
      <c r="IA216" s="33"/>
      <c r="IB216" s="33"/>
      <c r="IC216" s="33"/>
      <c r="ID216" s="33"/>
      <c r="IE216" s="33"/>
      <c r="IF216" s="33"/>
      <c r="IG216" s="33"/>
      <c r="IH216" s="33"/>
      <c r="II216" s="33"/>
      <c r="IJ216" s="33"/>
      <c r="IK216" s="33"/>
      <c r="IL216" s="33"/>
      <c r="IM216" s="33"/>
    </row>
    <row r="217" spans="1:247" ht="13.5">
      <c r="A217" s="45">
        <v>31015</v>
      </c>
      <c r="B217" s="41" t="s">
        <v>270</v>
      </c>
      <c r="D217" s="69">
        <v>4</v>
      </c>
      <c r="E217" s="46">
        <v>3667</v>
      </c>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row>
    <row r="218" spans="1:247" ht="13.5">
      <c r="A218" s="45">
        <v>31016</v>
      </c>
      <c r="B218" s="41" t="s">
        <v>271</v>
      </c>
      <c r="D218" s="69">
        <v>5</v>
      </c>
      <c r="E218" s="46">
        <v>11743</v>
      </c>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row>
    <row r="219" spans="1:247" ht="13.5">
      <c r="A219" s="45">
        <v>31017</v>
      </c>
      <c r="B219" s="41" t="s">
        <v>272</v>
      </c>
      <c r="D219" s="69">
        <v>4</v>
      </c>
      <c r="E219" s="46">
        <v>2187</v>
      </c>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row>
    <row r="220" spans="1:247" ht="13.5">
      <c r="A220" s="45">
        <v>31018</v>
      </c>
      <c r="B220" s="41" t="s">
        <v>273</v>
      </c>
      <c r="D220" s="69">
        <v>5</v>
      </c>
      <c r="E220" s="46">
        <v>6303</v>
      </c>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row>
    <row r="221" spans="1:247" ht="13.5">
      <c r="A221" s="45">
        <v>31019</v>
      </c>
      <c r="B221" s="41" t="s">
        <v>274</v>
      </c>
      <c r="D221" s="69">
        <v>4</v>
      </c>
      <c r="E221" s="46">
        <v>817</v>
      </c>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row>
    <row r="222" spans="1:247" ht="13.5">
      <c r="A222" s="45">
        <v>31020</v>
      </c>
      <c r="B222" s="41" t="s">
        <v>275</v>
      </c>
      <c r="D222" s="69">
        <v>4</v>
      </c>
      <c r="E222" s="46">
        <v>1499</v>
      </c>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row>
    <row r="223" spans="1:247" s="34" customFormat="1" ht="13.5">
      <c r="A223" s="52">
        <v>31021</v>
      </c>
      <c r="B223" s="34" t="s">
        <v>276</v>
      </c>
      <c r="D223" s="75">
        <v>5</v>
      </c>
      <c r="E223" s="53">
        <v>1943</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row>
    <row r="224" spans="1:247" ht="13.5">
      <c r="A224" s="45">
        <v>31022</v>
      </c>
      <c r="B224" s="41" t="s">
        <v>277</v>
      </c>
      <c r="D224" s="69">
        <v>4</v>
      </c>
      <c r="E224" s="46">
        <v>1751</v>
      </c>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row>
    <row r="225" spans="1:247" ht="13.5">
      <c r="A225" s="45">
        <v>31023</v>
      </c>
      <c r="B225" s="41" t="s">
        <v>278</v>
      </c>
      <c r="D225" s="69">
        <v>5</v>
      </c>
      <c r="E225" s="46">
        <v>6832</v>
      </c>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row>
    <row r="226" spans="1:247" ht="13.5">
      <c r="A226" s="45">
        <v>31024</v>
      </c>
      <c r="B226" s="41" t="s">
        <v>279</v>
      </c>
      <c r="D226" s="69">
        <v>5</v>
      </c>
      <c r="E226" s="46">
        <v>2558</v>
      </c>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row>
    <row r="227" spans="1:247" ht="13.5">
      <c r="A227" s="52">
        <v>31025</v>
      </c>
      <c r="B227" s="58" t="s">
        <v>280</v>
      </c>
      <c r="C227" s="58"/>
      <c r="D227" s="77">
        <v>4</v>
      </c>
      <c r="E227" s="53">
        <v>1588</v>
      </c>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row>
    <row r="228" spans="1:247" ht="13.5">
      <c r="A228" s="45"/>
      <c r="E228" s="47"/>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row>
    <row r="229" spans="1:247" ht="13.5">
      <c r="A229" s="38" t="s">
        <v>61</v>
      </c>
      <c r="B229" s="39" t="s">
        <v>65</v>
      </c>
      <c r="C229" s="39"/>
      <c r="D229" s="72"/>
      <c r="E229" s="42">
        <v>240332</v>
      </c>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row>
    <row r="230" spans="1:247" ht="13.5">
      <c r="A230" s="45">
        <v>32001</v>
      </c>
      <c r="B230" s="60" t="s">
        <v>281</v>
      </c>
      <c r="C230" s="60"/>
      <c r="D230" s="32">
        <v>1</v>
      </c>
      <c r="E230" s="42">
        <v>8764</v>
      </c>
      <c r="G230" t="s">
        <v>307</v>
      </c>
      <c r="H230">
        <f>SUMIF(D$230:D$242,1,E$230:E$242)</f>
        <v>62629</v>
      </c>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row>
    <row r="231" spans="1:247" ht="13.5">
      <c r="A231" s="45">
        <v>32002</v>
      </c>
      <c r="B231" s="60" t="s">
        <v>282</v>
      </c>
      <c r="C231" s="60"/>
      <c r="D231" s="32">
        <v>1</v>
      </c>
      <c r="E231" s="42">
        <v>847</v>
      </c>
      <c r="G231" t="s">
        <v>308</v>
      </c>
      <c r="H231">
        <f>SUMIF(D$230:D$242,2,E$230:E$242)</f>
        <v>114564</v>
      </c>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row>
    <row r="232" spans="1:247" ht="13.5">
      <c r="A232" s="45">
        <v>32003</v>
      </c>
      <c r="B232" s="60" t="s">
        <v>283</v>
      </c>
      <c r="C232" s="60"/>
      <c r="D232" s="32">
        <v>3</v>
      </c>
      <c r="E232" s="42">
        <v>13258</v>
      </c>
      <c r="G232" t="s">
        <v>309</v>
      </c>
      <c r="H232">
        <f>SUMIF(D$230:D$242,3,E$230:E$242)</f>
        <v>62582</v>
      </c>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row>
    <row r="233" spans="1:247" ht="13.5">
      <c r="A233" s="45">
        <v>32004</v>
      </c>
      <c r="B233" s="31" t="s">
        <v>284</v>
      </c>
      <c r="C233" s="31"/>
      <c r="D233" s="70">
        <v>3</v>
      </c>
      <c r="E233" s="44">
        <v>6038</v>
      </c>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row>
    <row r="234" spans="1:106" s="22" customFormat="1" ht="12.75" customHeight="1">
      <c r="A234" s="45">
        <v>32005</v>
      </c>
      <c r="B234" s="31" t="s">
        <v>285</v>
      </c>
      <c r="C234" s="31"/>
      <c r="D234" s="70">
        <v>1</v>
      </c>
      <c r="E234" s="44">
        <v>2115</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row>
    <row r="235" spans="1:106" s="22" customFormat="1" ht="12.75" customHeight="1">
      <c r="A235" s="45">
        <v>32006</v>
      </c>
      <c r="B235" s="60" t="s">
        <v>286</v>
      </c>
      <c r="C235" s="60"/>
      <c r="D235" s="32"/>
      <c r="E235" s="42">
        <v>209310</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row>
    <row r="236" spans="1:106" s="22" customFormat="1" ht="12.75" customHeight="1">
      <c r="A236" s="45"/>
      <c r="B236" s="41" t="s">
        <v>289</v>
      </c>
      <c r="C236" s="41"/>
      <c r="D236" s="69">
        <v>1</v>
      </c>
      <c r="E236" s="47">
        <v>3692</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row>
    <row r="237" spans="1:106" s="22" customFormat="1" ht="12.75" customHeight="1">
      <c r="A237" s="45"/>
      <c r="B237" s="67" t="s">
        <v>290</v>
      </c>
      <c r="C237" s="67"/>
      <c r="D237" s="68">
        <v>1</v>
      </c>
      <c r="E237" s="79">
        <v>10052</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row>
    <row r="238" spans="1:106" s="22" customFormat="1" ht="12.75" customHeight="1">
      <c r="A238" s="45"/>
      <c r="B238" s="67" t="s">
        <v>291</v>
      </c>
      <c r="C238" s="67"/>
      <c r="D238" s="68">
        <v>1</v>
      </c>
      <c r="E238" s="62">
        <v>37159</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row>
    <row r="239" spans="2:5" ht="13.5">
      <c r="B239" s="67" t="s">
        <v>292</v>
      </c>
      <c r="C239" s="67"/>
      <c r="D239" s="68">
        <v>2</v>
      </c>
      <c r="E239" s="68">
        <v>34492</v>
      </c>
    </row>
    <row r="240" spans="2:5" ht="13.5">
      <c r="B240" s="67" t="s">
        <v>293</v>
      </c>
      <c r="C240" s="67"/>
      <c r="D240" s="68">
        <v>2</v>
      </c>
      <c r="E240" s="68">
        <v>49873</v>
      </c>
    </row>
    <row r="241" spans="2:5" ht="13.5">
      <c r="B241" s="67" t="s">
        <v>294</v>
      </c>
      <c r="C241" s="67"/>
      <c r="D241" s="68">
        <v>2</v>
      </c>
      <c r="E241" s="68">
        <v>30199</v>
      </c>
    </row>
    <row r="242" spans="2:5" ht="13.5">
      <c r="B242" s="67" t="s">
        <v>295</v>
      </c>
      <c r="C242" s="67"/>
      <c r="D242" s="68">
        <v>3</v>
      </c>
      <c r="E242" s="68">
        <v>43286</v>
      </c>
    </row>
    <row r="243" spans="2:5" ht="13.5">
      <c r="B243" s="67"/>
      <c r="C243" s="67"/>
      <c r="D243" s="68"/>
      <c r="E243" s="68"/>
    </row>
    <row r="244" spans="2:5" ht="13.5">
      <c r="B244" s="67"/>
      <c r="C244" s="67"/>
      <c r="D244" s="68"/>
      <c r="E244" s="68"/>
    </row>
    <row r="245" spans="2:5" ht="13.5">
      <c r="B245" s="67"/>
      <c r="C245" s="67"/>
      <c r="D245" s="68"/>
      <c r="E245" s="68"/>
    </row>
    <row r="246" spans="2:5" ht="13.5">
      <c r="B246" s="67"/>
      <c r="C246" s="67"/>
      <c r="D246" s="68"/>
      <c r="E246" s="68"/>
    </row>
    <row r="247" spans="2:5" ht="13.5">
      <c r="B247" s="67"/>
      <c r="C247" s="67"/>
      <c r="D247" s="68"/>
      <c r="E247" s="68"/>
    </row>
    <row r="248" spans="2:5" ht="13.5">
      <c r="B248" s="67"/>
      <c r="C248" s="67"/>
      <c r="D248" s="68"/>
      <c r="E248" s="68"/>
    </row>
    <row r="249" spans="2:5" ht="13.5">
      <c r="B249" s="67"/>
      <c r="C249" s="67"/>
      <c r="D249" s="68"/>
      <c r="E249" s="68"/>
    </row>
    <row r="250" spans="2:5" ht="13.5">
      <c r="B250" s="67"/>
      <c r="C250" s="67"/>
      <c r="D250" s="68"/>
      <c r="E250" s="68"/>
    </row>
    <row r="251" spans="2:5" ht="13.5">
      <c r="B251" s="67"/>
      <c r="C251" s="67"/>
      <c r="D251" s="68"/>
      <c r="E251" s="68"/>
    </row>
    <row r="252" spans="2:5" ht="13.5">
      <c r="B252" s="67"/>
      <c r="C252" s="67"/>
      <c r="D252" s="68"/>
      <c r="E252" s="68"/>
    </row>
    <row r="253" spans="2:5" ht="13.5">
      <c r="B253" s="67"/>
      <c r="C253" s="67"/>
      <c r="D253" s="68"/>
      <c r="E253" s="68"/>
    </row>
    <row r="254" spans="2:5" ht="13.5">
      <c r="B254" s="67"/>
      <c r="C254" s="67"/>
      <c r="D254" s="68"/>
      <c r="E254" s="68"/>
    </row>
    <row r="255" spans="2:5" ht="13.5">
      <c r="B255" s="67"/>
      <c r="C255" s="67"/>
      <c r="D255" s="68"/>
      <c r="E255" s="68"/>
    </row>
    <row r="256" spans="2:5" ht="13.5">
      <c r="B256" s="67"/>
      <c r="C256" s="67"/>
      <c r="D256" s="68"/>
      <c r="E256" s="68"/>
    </row>
    <row r="257" spans="2:5" ht="13.5">
      <c r="B257" s="67"/>
      <c r="C257" s="67"/>
      <c r="D257" s="68"/>
      <c r="E257" s="68"/>
    </row>
    <row r="258" spans="2:5" ht="13.5">
      <c r="B258" s="67"/>
      <c r="C258" s="67"/>
      <c r="D258" s="68"/>
      <c r="E258" s="68"/>
    </row>
    <row r="259" spans="2:5" ht="13.5">
      <c r="B259" s="67"/>
      <c r="C259" s="67"/>
      <c r="D259" s="68"/>
      <c r="E259" s="68"/>
    </row>
    <row r="260" spans="2:5" ht="13.5">
      <c r="B260" s="67"/>
      <c r="C260" s="67"/>
      <c r="D260" s="68"/>
      <c r="E260" s="68"/>
    </row>
    <row r="261" spans="2:5" ht="13.5">
      <c r="B261" s="67"/>
      <c r="C261" s="67"/>
      <c r="D261" s="68"/>
      <c r="E261" s="68"/>
    </row>
    <row r="262" spans="2:5" ht="13.5">
      <c r="B262" s="67"/>
      <c r="C262" s="67"/>
      <c r="D262" s="68"/>
      <c r="E262" s="68"/>
    </row>
    <row r="263" spans="2:5" ht="13.5">
      <c r="B263" s="67"/>
      <c r="C263" s="67"/>
      <c r="D263" s="68"/>
      <c r="E263" s="68"/>
    </row>
    <row r="264" spans="2:5" ht="13.5">
      <c r="B264" s="67"/>
      <c r="C264" s="67"/>
      <c r="D264" s="68"/>
      <c r="E264" s="68"/>
    </row>
    <row r="265" spans="2:5" ht="13.5">
      <c r="B265" s="67"/>
      <c r="C265" s="67"/>
      <c r="D265" s="68"/>
      <c r="E265" s="68"/>
    </row>
    <row r="266" spans="2:5" ht="13.5">
      <c r="B266" s="67"/>
      <c r="C266" s="67"/>
      <c r="D266" s="68"/>
      <c r="E266" s="68"/>
    </row>
    <row r="267" spans="2:5" ht="13.5">
      <c r="B267" s="67"/>
      <c r="C267" s="67"/>
      <c r="D267" s="68"/>
      <c r="E267" s="68"/>
    </row>
    <row r="268" spans="2:5" ht="13.5">
      <c r="B268" s="67"/>
      <c r="C268" s="67"/>
      <c r="D268" s="68"/>
      <c r="E268" s="68"/>
    </row>
    <row r="269" spans="2:5" ht="13.5">
      <c r="B269" s="67"/>
      <c r="C269" s="67"/>
      <c r="D269" s="68"/>
      <c r="E269" s="68"/>
    </row>
    <row r="270" spans="2:5" ht="13.5">
      <c r="B270" s="67"/>
      <c r="C270" s="67"/>
      <c r="D270" s="68"/>
      <c r="E270" s="68"/>
    </row>
    <row r="271" spans="2:5" ht="13.5">
      <c r="B271" s="67"/>
      <c r="C271" s="67"/>
      <c r="D271" s="68"/>
      <c r="E271" s="68"/>
    </row>
    <row r="272" spans="2:5" ht="13.5">
      <c r="B272" s="67"/>
      <c r="C272" s="67"/>
      <c r="D272" s="68"/>
      <c r="E272" s="68"/>
    </row>
    <row r="273" spans="2:5" ht="13.5">
      <c r="B273" s="67"/>
      <c r="C273" s="67"/>
      <c r="D273" s="68"/>
      <c r="E273" s="68"/>
    </row>
    <row r="274" spans="2:5" ht="13.5">
      <c r="B274" s="67"/>
      <c r="C274" s="67"/>
      <c r="D274" s="68"/>
      <c r="E274" s="68"/>
    </row>
    <row r="275" spans="2:5" ht="13.5">
      <c r="B275" s="67"/>
      <c r="C275" s="67"/>
      <c r="D275" s="68"/>
      <c r="E275" s="68"/>
    </row>
    <row r="276" spans="2:5" ht="13.5">
      <c r="B276" s="67"/>
      <c r="C276" s="67"/>
      <c r="D276" s="68"/>
      <c r="E276" s="68"/>
    </row>
    <row r="277" spans="2:5" ht="13.5">
      <c r="B277" s="67"/>
      <c r="C277" s="67"/>
      <c r="D277" s="68"/>
      <c r="E277" s="68"/>
    </row>
    <row r="278" spans="2:5" ht="13.5">
      <c r="B278" s="67"/>
      <c r="C278" s="67"/>
      <c r="D278" s="68"/>
      <c r="E278" s="68"/>
    </row>
    <row r="279" spans="2:5" ht="13.5">
      <c r="B279" s="67"/>
      <c r="C279" s="67"/>
      <c r="D279" s="68"/>
      <c r="E279" s="68"/>
    </row>
    <row r="280" spans="2:5" ht="13.5">
      <c r="B280" s="67"/>
      <c r="C280" s="67"/>
      <c r="D280" s="68"/>
      <c r="E280" s="68"/>
    </row>
    <row r="281" spans="2:5" ht="13.5">
      <c r="B281" s="67"/>
      <c r="C281" s="67"/>
      <c r="D281" s="68"/>
      <c r="E281" s="68"/>
    </row>
    <row r="282" spans="2:5" ht="13.5">
      <c r="B282" s="67"/>
      <c r="C282" s="67"/>
      <c r="D282" s="68"/>
      <c r="E282" s="68"/>
    </row>
    <row r="283" spans="2:5" ht="13.5">
      <c r="B283" s="67"/>
      <c r="C283" s="67"/>
      <c r="D283" s="68"/>
      <c r="E283" s="68"/>
    </row>
    <row r="284" spans="2:5" ht="13.5">
      <c r="B284" s="67"/>
      <c r="C284" s="67"/>
      <c r="D284" s="68"/>
      <c r="E284" s="68"/>
    </row>
    <row r="285" spans="2:5" ht="13.5">
      <c r="B285" s="67"/>
      <c r="C285" s="67"/>
      <c r="D285" s="68"/>
      <c r="E285" s="68"/>
    </row>
    <row r="286" spans="2:5" ht="13.5">
      <c r="B286" s="67"/>
      <c r="C286" s="67"/>
      <c r="D286" s="68"/>
      <c r="E286" s="68"/>
    </row>
    <row r="287" spans="2:5" ht="13.5">
      <c r="B287" s="67"/>
      <c r="C287" s="67"/>
      <c r="D287" s="68"/>
      <c r="E287" s="68"/>
    </row>
    <row r="288" spans="2:5" ht="13.5">
      <c r="B288" s="67"/>
      <c r="C288" s="67"/>
      <c r="D288" s="68"/>
      <c r="E288" s="68"/>
    </row>
    <row r="289" spans="2:5" ht="13.5">
      <c r="B289" s="67"/>
      <c r="C289" s="67"/>
      <c r="D289" s="68"/>
      <c r="E289" s="68"/>
    </row>
    <row r="290" spans="2:5" ht="13.5">
      <c r="B290" s="67"/>
      <c r="C290" s="67"/>
      <c r="D290" s="68"/>
      <c r="E290" s="68"/>
    </row>
    <row r="291" spans="2:5" ht="13.5">
      <c r="B291" s="67"/>
      <c r="C291" s="67"/>
      <c r="D291" s="68"/>
      <c r="E291" s="68"/>
    </row>
    <row r="292" spans="2:5" ht="13.5">
      <c r="B292" s="67"/>
      <c r="C292" s="67"/>
      <c r="D292" s="68"/>
      <c r="E292" s="68"/>
    </row>
    <row r="293" spans="2:5" ht="13.5">
      <c r="B293" s="67"/>
      <c r="C293" s="67"/>
      <c r="D293" s="68"/>
      <c r="E293" s="68"/>
    </row>
    <row r="294" spans="2:5" ht="13.5">
      <c r="B294" s="67"/>
      <c r="C294" s="67"/>
      <c r="D294" s="68"/>
      <c r="E294" s="68"/>
    </row>
    <row r="295" spans="2:5" ht="13.5">
      <c r="B295" s="67"/>
      <c r="C295" s="67"/>
      <c r="D295" s="68"/>
      <c r="E295" s="68"/>
    </row>
    <row r="296" spans="2:5" ht="13.5">
      <c r="B296" s="67"/>
      <c r="C296" s="67"/>
      <c r="D296" s="68"/>
      <c r="E296" s="68"/>
    </row>
    <row r="297" spans="2:5" ht="13.5">
      <c r="B297" s="67"/>
      <c r="C297" s="67"/>
      <c r="D297" s="68"/>
      <c r="E297" s="68"/>
    </row>
    <row r="298" spans="2:5" ht="13.5">
      <c r="B298" s="67"/>
      <c r="C298" s="67"/>
      <c r="D298" s="68"/>
      <c r="E298" s="68"/>
    </row>
  </sheetData>
  <mergeCells count="2">
    <mergeCell ref="A1:E1"/>
    <mergeCell ref="B2:B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Legovini-A</cp:lastModifiedBy>
  <cp:lastPrinted>2006-05-16T14:14:52Z</cp:lastPrinted>
  <dcterms:created xsi:type="dcterms:W3CDTF">2005-09-28T12:50:30Z</dcterms:created>
  <dcterms:modified xsi:type="dcterms:W3CDTF">2006-07-26T07:18:08Z</dcterms:modified>
  <cp:category/>
  <cp:version/>
  <cp:contentType/>
  <cp:contentStatus/>
</cp:coreProperties>
</file>